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901"/>
  <workbookPr defaultThemeVersion="166925"/>
  <mc:AlternateContent xmlns:mc="http://schemas.openxmlformats.org/markup-compatibility/2006">
    <mc:Choice Requires="x15">
      <x15ac:absPath xmlns:x15ac="http://schemas.microsoft.com/office/spreadsheetml/2010/11/ac" url="C:\Users\nkebe\Desktop\Excel Stuff\"/>
    </mc:Choice>
  </mc:AlternateContent>
  <xr:revisionPtr revIDLastSave="0" documentId="13_ncr:1_{6E6557CB-6F3F-46A8-B2A0-D7D468A80896}" xr6:coauthVersionLast="43" xr6:coauthVersionMax="43" xr10:uidLastSave="{00000000-0000-0000-0000-000000000000}"/>
  <bookViews>
    <workbookView xWindow="-108" yWindow="-108" windowWidth="23256" windowHeight="12576" tabRatio="693" firstSheet="3" activeTab="5" xr2:uid="{00000000-000D-0000-FFFF-FFFF00000000}"/>
  </bookViews>
  <sheets>
    <sheet name="Template" sheetId="16" state="hidden" r:id="rId1"/>
    <sheet name="Assignment 2" sheetId="28" r:id="rId2"/>
    <sheet name="Important Formulas" sheetId="29" r:id="rId3"/>
    <sheet name="1) 8.9" sheetId="1" r:id="rId4"/>
    <sheet name="2) 8.15" sheetId="33" r:id="rId5"/>
    <sheet name="3) 9.15" sheetId="35" r:id="rId6"/>
    <sheet name="4) 9.33" sheetId="44" r:id="rId7"/>
    <sheet name="5) 9.62" sheetId="45" r:id="rId8"/>
    <sheet name="6) 9.51" sheetId="47" r:id="rId9"/>
    <sheet name="STEEL" sheetId="38" r:id="rId10"/>
    <sheet name="Ex 8.10" sheetId="30" r:id="rId11"/>
    <sheet name="Ex 8.16" sheetId="31" r:id="rId12"/>
    <sheet name="Ex 9.14" sheetId="34" r:id="rId13"/>
    <sheet name="EX 9.34" sheetId="43" r:id="rId14"/>
    <sheet name="EX 9.50" sheetId="46" r:id="rId15"/>
    <sheet name="TEABAGS" sheetId="39"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17" i="47" l="1"/>
  <c r="E21" i="44"/>
  <c r="E20" i="44"/>
  <c r="D19" i="44"/>
  <c r="E21" i="35"/>
  <c r="E20" i="35"/>
  <c r="E16" i="47" l="1"/>
  <c r="E16" i="46"/>
  <c r="D19" i="46"/>
  <c r="D19" i="43"/>
  <c r="E13" i="47"/>
  <c r="E13" i="46"/>
  <c r="E13" i="43"/>
  <c r="E12" i="47"/>
  <c r="E11" i="47"/>
  <c r="E11" i="46"/>
  <c r="E8" i="44"/>
  <c r="E11" i="44"/>
  <c r="E13" i="44" s="1"/>
  <c r="E18" i="44" s="1"/>
  <c r="D23" i="43"/>
  <c r="E20" i="43"/>
  <c r="E17" i="44"/>
  <c r="E16" i="44"/>
  <c r="E12" i="44"/>
  <c r="E7" i="44"/>
  <c r="E20" i="34"/>
  <c r="E21" i="34"/>
  <c r="E18" i="35"/>
  <c r="E17" i="35"/>
  <c r="E16" i="35"/>
  <c r="E13" i="35"/>
  <c r="E12" i="35"/>
  <c r="D19" i="34"/>
  <c r="E13" i="33"/>
  <c r="D18" i="47" l="1"/>
  <c r="D15" i="31" l="1"/>
  <c r="E9" i="33" l="1"/>
  <c r="E14" i="31"/>
  <c r="E13" i="31"/>
  <c r="E12" i="31"/>
  <c r="E11" i="31"/>
  <c r="E10" i="33"/>
  <c r="E11" i="33" s="1"/>
  <c r="E10" i="31"/>
  <c r="E9" i="31"/>
  <c r="E22" i="1"/>
  <c r="E23" i="1"/>
  <c r="E11" i="1"/>
  <c r="E10" i="1"/>
  <c r="E21" i="1"/>
  <c r="E9" i="1"/>
  <c r="E11" i="30"/>
  <c r="D12" i="30" s="1"/>
  <c r="E10" i="30"/>
  <c r="E9" i="30"/>
  <c r="E14" i="33" l="1"/>
  <c r="E12" i="33"/>
  <c r="F8" i="38"/>
  <c r="G8" i="38"/>
  <c r="G6" i="38"/>
  <c r="G7" i="38"/>
  <c r="G4" i="38"/>
  <c r="F7" i="38"/>
  <c r="F6" i="38"/>
  <c r="F5" i="38"/>
  <c r="F4" i="38"/>
  <c r="F2" i="38"/>
  <c r="G5" i="38" l="1"/>
  <c r="E12" i="46"/>
  <c r="E17" i="46" l="1"/>
  <c r="E21" i="46" s="1"/>
  <c r="E20" i="46"/>
  <c r="E18" i="46"/>
  <c r="E8" i="43"/>
  <c r="E7" i="43"/>
  <c r="E6" i="43"/>
  <c r="E12" i="43" s="1"/>
  <c r="E11" i="43" l="1"/>
  <c r="E17" i="43"/>
  <c r="E21" i="43" s="1"/>
  <c r="E16" i="43"/>
  <c r="E18" i="43"/>
  <c r="D19" i="35" l="1"/>
  <c r="E17" i="34"/>
  <c r="E16" i="34"/>
  <c r="E12" i="34"/>
  <c r="E13" i="34" l="1"/>
  <c r="E18" i="34" s="1"/>
  <c r="E22" i="30"/>
  <c r="E24" i="30" s="1"/>
  <c r="E23" i="30" l="1"/>
  <c r="D25" i="30" s="1"/>
</calcChain>
</file>

<file path=xl/sharedStrings.xml><?xml version="1.0" encoding="utf-8"?>
<sst xmlns="http://schemas.openxmlformats.org/spreadsheetml/2006/main" count="327" uniqueCount="166">
  <si>
    <t>Solution</t>
  </si>
  <si>
    <t>Question</t>
  </si>
  <si>
    <t>Standard Deviation</t>
  </si>
  <si>
    <t>homepage</t>
  </si>
  <si>
    <t>Question 1 - 8.9</t>
  </si>
  <si>
    <t>Sample Size</t>
  </si>
  <si>
    <t>Sample Mean</t>
  </si>
  <si>
    <t>gallon</t>
  </si>
  <si>
    <t>bottles</t>
  </si>
  <si>
    <t>Confidence Interval</t>
  </si>
  <si>
    <t>Z(a/2)</t>
  </si>
  <si>
    <t>Upper Limit</t>
  </si>
  <si>
    <t>Lower Limit</t>
  </si>
  <si>
    <t xml:space="preserve"> =E6+(E9*(E4/(SQRT(E5))))</t>
  </si>
  <si>
    <t xml:space="preserve"> =E6-(E9*(E4/(SQRT(E5))))</t>
  </si>
  <si>
    <t>Solutions</t>
  </si>
  <si>
    <t xml:space="preserve"> =NORMSDIST(1-(K8/2))</t>
  </si>
  <si>
    <t>hours</t>
  </si>
  <si>
    <t xml:space="preserve"> =E6+(E22*(E20/(SQRT(E5))))</t>
  </si>
  <si>
    <t xml:space="preserve"> =E6-(E22*(E20/(SQRT(E5))))</t>
  </si>
  <si>
    <t>d.b) reducing the standard deviation caused the confidence interval range to move inward, closer to the mean. The interval still does not include 8000, and is even further from being accurate than before.</t>
  </si>
  <si>
    <t xml:space="preserve"> =ABS(NORMSINV((1-E8)/2))</t>
  </si>
  <si>
    <t>b) No, since 8000 is not within the confidence interval range of 7255 to 7745, the manufacturer cannot reasonably state that the mean life is 8000</t>
  </si>
  <si>
    <t>c) No. Because the standard deviation is known and n = 64, from the Central Limit Theorem, you know that the sampling distribution of X is approximately normal.</t>
  </si>
  <si>
    <t>shoppers</t>
  </si>
  <si>
    <t>dollars</t>
  </si>
  <si>
    <t>Question 2 - 8.15</t>
  </si>
  <si>
    <t>nonprofits</t>
  </si>
  <si>
    <t>Sample Standard Deviation</t>
  </si>
  <si>
    <t>Standard Error of the Mean</t>
  </si>
  <si>
    <t>Degrees of Freedom</t>
  </si>
  <si>
    <t>Tvalue</t>
  </si>
  <si>
    <t>Interval half width</t>
  </si>
  <si>
    <t>b) You can be 95% confident that the population mean amount of one-time gift donation dollars is between $72.56 and $77.43</t>
  </si>
  <si>
    <t>EX 8.10</t>
  </si>
  <si>
    <t>EX 8.16</t>
  </si>
  <si>
    <t>EX 9.14</t>
  </si>
  <si>
    <t>Population Standard Deviation</t>
  </si>
  <si>
    <t>CFLs</t>
  </si>
  <si>
    <t>Level of Significance</t>
  </si>
  <si>
    <t xml:space="preserve"> =E4/(SQRT(E5))</t>
  </si>
  <si>
    <t xml:space="preserve"> =E5-1</t>
  </si>
  <si>
    <t xml:space="preserve"> =T.INV.2T(1-E8,E10)</t>
  </si>
  <si>
    <t xml:space="preserve"> =E11*E9</t>
  </si>
  <si>
    <t xml:space="preserve"> =E6+(E11*(E4/(SQRT(E5))))</t>
  </si>
  <si>
    <t xml:space="preserve"> =E6-(E11*(E4/(SQRT(E5))))</t>
  </si>
  <si>
    <t>null hypothesis</t>
  </si>
  <si>
    <t>Z test statistic</t>
  </si>
  <si>
    <t>Two Tail Test</t>
  </si>
  <si>
    <t>Lower Critical Value</t>
  </si>
  <si>
    <t>Upper Critical Value</t>
  </si>
  <si>
    <t>P-Value</t>
  </si>
  <si>
    <t>Intermediate Calculations</t>
  </si>
  <si>
    <t>Data</t>
  </si>
  <si>
    <t>(mean = 7500)</t>
  </si>
  <si>
    <t>a) There is evidence that the mean life of a CFL is different from 7500. We know this because the p-value is lower than the Level of significance.</t>
  </si>
  <si>
    <t xml:space="preserve"> =E7/SQRT(E8)</t>
  </si>
  <si>
    <t xml:space="preserve"> =(E9-E5)/E12</t>
  </si>
  <si>
    <t xml:space="preserve"> =NORM.S.INV(E6/2)</t>
  </si>
  <si>
    <t xml:space="preserve"> =NORM.S.INV(1-E6/2)</t>
  </si>
  <si>
    <t xml:space="preserve"> =2*(1-NORM.S.DIST(ABS(E13),TRUE))</t>
  </si>
  <si>
    <t xml:space="preserve"> =IF(E18&lt;E6,"Reject the null hypothesis","Do not reject the null hypothesis")</t>
  </si>
  <si>
    <t>b) The P-value is 0.0455, which means that the null hypothesis falls outside of the Region of Nonrejection</t>
  </si>
  <si>
    <t xml:space="preserve"> =E9+(E16*(E7/SQRT(E8)))</t>
  </si>
  <si>
    <t xml:space="preserve"> =E9-(E16*(E7/SQRT(E8)))</t>
  </si>
  <si>
    <t>d) The outcome of both formulas is the same, 7500 is outside of the region of non-rejection</t>
  </si>
  <si>
    <t>a)</t>
  </si>
  <si>
    <t>Question 3 - 9.15</t>
  </si>
  <si>
    <t>Question 4 - 9.33</t>
  </si>
  <si>
    <t>Error</t>
  </si>
  <si>
    <t>Teabags</t>
  </si>
  <si>
    <t>Mean</t>
  </si>
  <si>
    <t>Standard Error</t>
  </si>
  <si>
    <t>Median</t>
  </si>
  <si>
    <t>Mode</t>
  </si>
  <si>
    <t>Sample Variance</t>
  </si>
  <si>
    <t>Kurtosis</t>
  </si>
  <si>
    <t>Skewness</t>
  </si>
  <si>
    <t>Range</t>
  </si>
  <si>
    <t>Minimum</t>
  </si>
  <si>
    <t>Maximum</t>
  </si>
  <si>
    <t>Sum</t>
  </si>
  <si>
    <t>Count</t>
  </si>
  <si>
    <t>Largest(1)</t>
  </si>
  <si>
    <t>Smallest(1)</t>
  </si>
  <si>
    <t>Confidence Level(95.0%)</t>
  </si>
  <si>
    <t>Data (used Teabags Dataset - Descriptive Statistics)</t>
  </si>
  <si>
    <t xml:space="preserve"> =E8/SQRT(E6)</t>
  </si>
  <si>
    <t xml:space="preserve"> =E6-1</t>
  </si>
  <si>
    <t xml:space="preserve"> =(E7-E4)/E11</t>
  </si>
  <si>
    <t xml:space="preserve"> =-T.INV.2T(E5,E12)</t>
  </si>
  <si>
    <t xml:space="preserve"> =T.INV.2T(E5,E12)</t>
  </si>
  <si>
    <t xml:space="preserve"> =T.DIST.2T(ABS(E13),E12)</t>
  </si>
  <si>
    <t xml:space="preserve"> =E7+(E16*(E8/SQRT(E6)))</t>
  </si>
  <si>
    <t xml:space="preserve"> =E7+(E17*(E8/SQRT(E6)))</t>
  </si>
  <si>
    <t>c) the results are the same regarless of which test is run.</t>
  </si>
  <si>
    <t>Steel Data</t>
  </si>
  <si>
    <t>Teabags Data</t>
  </si>
  <si>
    <t>a) there is not evidence that the mean is different than 5.5, because the p-value falls between the lower and upper critical values.</t>
  </si>
  <si>
    <t>Question 5 - 9.62</t>
  </si>
  <si>
    <t>Question 8.9                                                                                     (4 points)</t>
  </si>
  <si>
    <t>Question 8.15                                                                                   (2 points)</t>
  </si>
  <si>
    <t>Question 9.15                                                                                   (5 points)</t>
  </si>
  <si>
    <t>Question 9.33                                                                                   (4 points)</t>
  </si>
  <si>
    <t>Question 9.51                                                                                   (4 points)</t>
  </si>
  <si>
    <t>Assignment 2 - Morgan Cook</t>
  </si>
  <si>
    <t>Important Formulas/Information</t>
  </si>
  <si>
    <t>a)Yes, the null hypothesis would be rejected because the region of nonrejection is between 71.76 and 78.24, which is greater than 70.</t>
  </si>
  <si>
    <r>
      <rPr>
        <i/>
        <sz val="11"/>
        <color theme="1"/>
        <rFont val="Calibri"/>
        <family val="2"/>
        <scheme val="minor"/>
      </rPr>
      <t>p</t>
    </r>
    <r>
      <rPr>
        <sz val="11"/>
        <color theme="1"/>
        <rFont val="Calibri"/>
        <family val="2"/>
        <scheme val="minor"/>
      </rPr>
      <t>-Value</t>
    </r>
  </si>
  <si>
    <t>Level of Significance, α</t>
  </si>
  <si>
    <r>
      <t xml:space="preserve">Sample Size, </t>
    </r>
    <r>
      <rPr>
        <i/>
        <sz val="11"/>
        <color theme="1"/>
        <rFont val="Calibri"/>
        <family val="2"/>
        <scheme val="minor"/>
      </rPr>
      <t>n</t>
    </r>
  </si>
  <si>
    <r>
      <t xml:space="preserve">null hypothesis, </t>
    </r>
    <r>
      <rPr>
        <i/>
        <sz val="11"/>
        <color theme="1"/>
        <rFont val="Calibri"/>
        <family val="2"/>
        <scheme val="minor"/>
      </rPr>
      <t>μ</t>
    </r>
    <r>
      <rPr>
        <sz val="11"/>
        <color theme="1"/>
        <rFont val="Calibri"/>
        <family val="2"/>
        <scheme val="minor"/>
      </rPr>
      <t xml:space="preserve"> = 70</t>
    </r>
  </si>
  <si>
    <r>
      <t xml:space="preserve">Sample Mean, </t>
    </r>
    <r>
      <rPr>
        <i/>
        <sz val="11"/>
        <color theme="1"/>
        <rFont val="Calibri"/>
        <family val="2"/>
        <scheme val="minor"/>
      </rPr>
      <t>x̅</t>
    </r>
  </si>
  <si>
    <t>EX 9.34</t>
  </si>
  <si>
    <t>EX 9.50</t>
  </si>
  <si>
    <r>
      <t xml:space="preserve">b) the </t>
    </r>
    <r>
      <rPr>
        <i/>
        <sz val="11"/>
        <color theme="1"/>
        <rFont val="Calibri"/>
        <family val="2"/>
        <scheme val="minor"/>
      </rPr>
      <t>p</t>
    </r>
    <r>
      <rPr>
        <sz val="11"/>
        <color theme="1"/>
        <rFont val="Calibri"/>
        <family val="2"/>
        <scheme val="minor"/>
      </rPr>
      <t xml:space="preserve">-value of .0001 is less than </t>
    </r>
    <r>
      <rPr>
        <i/>
        <sz val="11"/>
        <color theme="1"/>
        <rFont val="Calibri"/>
        <family val="2"/>
        <scheme val="minor"/>
      </rPr>
      <t>α</t>
    </r>
    <r>
      <rPr>
        <sz val="11"/>
        <color theme="1"/>
        <rFont val="Calibri"/>
        <family val="2"/>
        <scheme val="minor"/>
      </rPr>
      <t>, which means the null hypothesis is rejected. The probability of getting a sample mean of $75 or more if the population mean is $70 is 0.0001.</t>
    </r>
  </si>
  <si>
    <t>customers</t>
  </si>
  <si>
    <t>minutes</t>
  </si>
  <si>
    <r>
      <t xml:space="preserve">null hypothesis, </t>
    </r>
    <r>
      <rPr>
        <i/>
        <sz val="11"/>
        <color theme="1"/>
        <rFont val="Calibri"/>
        <family val="2"/>
        <scheme val="minor"/>
      </rPr>
      <t>μ</t>
    </r>
    <r>
      <rPr>
        <sz val="11"/>
        <color theme="1"/>
        <rFont val="Calibri"/>
        <family val="2"/>
        <scheme val="minor"/>
      </rPr>
      <t xml:space="preserve"> = 4</t>
    </r>
  </si>
  <si>
    <t>Question 1 - 9.51</t>
  </si>
  <si>
    <t>Formulas and Data Sources</t>
  </si>
  <si>
    <t>Additional Example Questions</t>
  </si>
  <si>
    <t>Assigned Questions</t>
  </si>
  <si>
    <t xml:space="preserve">Question 8.10                                                                                                      </t>
  </si>
  <si>
    <t xml:space="preserve">Question 8.16                                                                                                      </t>
  </si>
  <si>
    <t xml:space="preserve">Question 9.14                                                                                                      </t>
  </si>
  <si>
    <t xml:space="preserve">Question 9.34                                                                                                      </t>
  </si>
  <si>
    <t xml:space="preserve">Question 9.50                                                                                                      </t>
  </si>
  <si>
    <t xml:space="preserve">Important Formulas                                                                                         </t>
  </si>
  <si>
    <t xml:space="preserve">Steel Dataset                                                                                                      </t>
  </si>
  <si>
    <t xml:space="preserve">Teabags Dataset                                                                                                </t>
  </si>
  <si>
    <r>
      <rPr>
        <i/>
        <sz val="11"/>
        <color theme="1"/>
        <rFont val="Calibri"/>
        <family val="2"/>
        <scheme val="minor"/>
      </rPr>
      <t xml:space="preserve">t </t>
    </r>
    <r>
      <rPr>
        <sz val="11"/>
        <color theme="1"/>
        <rFont val="Calibri"/>
        <family val="2"/>
        <scheme val="minor"/>
      </rPr>
      <t>Stat</t>
    </r>
  </si>
  <si>
    <r>
      <rPr>
        <i/>
        <sz val="11"/>
        <color theme="1"/>
        <rFont val="Calibri"/>
        <family val="2"/>
        <scheme val="minor"/>
      </rPr>
      <t>t</t>
    </r>
    <r>
      <rPr>
        <sz val="11"/>
        <color theme="1"/>
        <rFont val="Calibri"/>
        <family val="2"/>
        <scheme val="minor"/>
      </rPr>
      <t xml:space="preserve"> statistic</t>
    </r>
  </si>
  <si>
    <t>t Test Hypothesis of the mean</t>
  </si>
  <si>
    <t>Z STAT</t>
  </si>
  <si>
    <t>Question 9.62                                                                                   (1 point)</t>
  </si>
  <si>
    <t>a) The 99% confidence interval reads 0.988 is less than or equal to the mean, which is less than or equal to 1.002</t>
  </si>
  <si>
    <t>b) No, since the mean of 0.995 or approximatley 1.0 gallon is within the confidence interval range of 0.9877 to 1.0023.</t>
  </si>
  <si>
    <t>c) No. Because the standard deviation is known and n = 50, from the Central Limit Theorem, the sampling distribution of X̄ is approximately normal.</t>
  </si>
  <si>
    <t>a) The 95% confidence interval reads (47.09 is less than or equal to the mean, which is less than or equal to 68.91)</t>
  </si>
  <si>
    <t xml:space="preserve">b) To estimate the total values of lost sales attributed to the next 1,000 showroomers that enter their retail store, they can adjust the 95% confidence interval for the mean by multiplying the upper and lower limt by </t>
  </si>
  <si>
    <t>1,000. So, the new interval will be between $47,090 and $68,910</t>
  </si>
  <si>
    <t>c) 7005 ≤ μ ≤ 7495</t>
  </si>
  <si>
    <t>null hypothesis                                 µ =</t>
  </si>
  <si>
    <t>b) The P-value is 0.09558, which means that the null hypothesis falls inside the Region of Nonrejection.</t>
  </si>
  <si>
    <t>a) There is not enough evidence that the mean life of a CFL is different from 7500. We know this because the p-value is larger than the Level of significance.</t>
  </si>
  <si>
    <t>bulb is between 6956 hours and 7544 hours</t>
  </si>
  <si>
    <t>d) The 95% confidence interval contians 7500. Hence, the outcome of both formulas is the same, 7500 is inside the region of non-rejection.</t>
  </si>
  <si>
    <t xml:space="preserve">c) 6956 ≤ μ ≤ 7544.  We are 95% confident that the population mean life of large shipment of light </t>
  </si>
  <si>
    <t>b) Comparing the results, we can conclude that we don't reject the null hypothesis due to a larger standard error of the Z test and higher p-value, caused by the larger population standard deviation compared to that of Problem 9.14's.</t>
  </si>
  <si>
    <t xml:space="preserve"> =IF(E18&lt;E5,"Reject the null hypothesis","Do not reject the null hypothesis")</t>
  </si>
  <si>
    <t>t test statistic</t>
  </si>
  <si>
    <t>c) Comparing the results we see that they are the same regarless of which test is run.</t>
  </si>
  <si>
    <t>a) There is not enough evidence that the mean is different from 0.0 inches, because the p-value falls between the lower and upper critical values.</t>
  </si>
  <si>
    <t xml:space="preserve">d) No, we don't have to be concerned because n = 100 is a large size and by the Central Limit Theorem, the sampling distribution of X̄ is approximately normal. Hence, the t-test can be used to provide a good approximation of the sampling distribution of the mean as long as the population isn't very skewed. </t>
  </si>
  <si>
    <t>b) -0.0006 ≤ μ ≤ 0.0001 - because the mean falls within the region of non-rejection, the null hypothesis is not rejected. We are 95% confident that the population mean is within this interval.</t>
  </si>
  <si>
    <t xml:space="preserve">d) Adjusting the confidence interval from 99% to 95% has very little impact to the confidence interval. The answer to question b does not change because the mean 0.995 ≈1.0 is still included in the interval. </t>
  </si>
  <si>
    <t>t-test statistic</t>
  </si>
  <si>
    <t>a) Yes, there is enough evidence to conclude that the population mean waiting time to check out is less than 4 minutes since tSTAT (-2.778) is lower than the lower critical value    (-1.6604)</t>
  </si>
  <si>
    <r>
      <rPr>
        <i/>
        <sz val="11"/>
        <color theme="1"/>
        <rFont val="Calibri"/>
        <family val="2"/>
        <scheme val="minor"/>
      </rPr>
      <t>p</t>
    </r>
    <r>
      <rPr>
        <sz val="11"/>
        <color theme="1"/>
        <rFont val="Calibri"/>
        <family val="2"/>
        <scheme val="minor"/>
      </rPr>
      <t xml:space="preserve">-Value </t>
    </r>
  </si>
  <si>
    <t>b) Yes, there is enough evidence to conclude that the population mean waiting time to check out is less than 4 minutes since the p-value of 0.0065 is less than the level of significance, α of 0.05</t>
  </si>
  <si>
    <t>d) The conclusions are the same in both cases.</t>
  </si>
  <si>
    <t>c) the p-value of 0.0065 is less than α, which means the null hypothesis is rejected. The probability of getting a sample with mean of 3.25 minutes or less if the population mean is 4 minutes is 0.0065.</t>
  </si>
  <si>
    <t>=IF(E18&lt;E5,"Reject the null hypothesis","Do not reject the null hypothesis")</t>
  </si>
  <si>
    <t xml:space="preserve">The difference between a Type I error and a Type II error is that a Type I error indicates rejecting a true null hypothesis while a Type II error  indicates not rejecting a false null hypothesis. Hence, a Type I error represents a false alarm while a Type II error represnets a missed opportunity to take some corrective action. </t>
  </si>
  <si>
    <t>One Tail Test (Lower tail test)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</si>
</sst>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0000"/>
    <numFmt numFmtId="165" formatCode="0.0"/>
    <numFmt numFmtId="166" formatCode="0.000"/>
    <numFmt numFmtId="167" formatCode="0.00000"/>
    <numFmt numFmtId="168" formatCode="0.000000000"/>
  </numFmts>
  <fonts count="14" x14ac:knownFonts="1">
    <font>
      <sz val="11"/>
      <color theme="1"/>
      <name val="Calibri"/>
      <family val="2"/>
      <scheme val="minor"/>
    </font>
    <font>
      <sz val="11"/>
      <color theme="1"/>
      <name val="Calibri"/>
      <family val="2"/>
      <scheme val="minor"/>
    </font>
    <font>
      <sz val="20"/>
      <color theme="1"/>
      <name val="Calibri"/>
      <family val="2"/>
      <scheme val="minor"/>
    </font>
    <font>
      <b/>
      <i/>
      <sz val="11"/>
      <color theme="1"/>
      <name val="Calibri"/>
      <family val="2"/>
      <scheme val="minor"/>
    </font>
    <font>
      <i/>
      <sz val="11"/>
      <color theme="1"/>
      <name val="Calibri"/>
      <family val="2"/>
      <scheme val="minor"/>
    </font>
    <font>
      <u/>
      <sz val="11"/>
      <color theme="10"/>
      <name val="Calibri"/>
      <family val="2"/>
      <scheme val="minor"/>
    </font>
    <font>
      <sz val="10"/>
      <name val="Arial"/>
      <family val="2"/>
    </font>
    <font>
      <b/>
      <sz val="11"/>
      <name val="Calibri"/>
      <family val="2"/>
      <scheme val="minor"/>
    </font>
    <font>
      <sz val="11"/>
      <name val="Calibri"/>
      <family val="2"/>
      <scheme val="minor"/>
    </font>
    <font>
      <sz val="14"/>
      <color theme="1"/>
      <name val="Calibri"/>
      <family val="2"/>
      <scheme val="minor"/>
    </font>
    <font>
      <sz val="11"/>
      <color rgb="FFFF0000"/>
      <name val="Calibri"/>
      <family val="2"/>
      <scheme val="minor"/>
    </font>
    <font>
      <u/>
      <sz val="11"/>
      <color rgb="FFFF0000"/>
      <name val="Calibri"/>
      <family val="2"/>
      <scheme val="minor"/>
    </font>
    <font>
      <sz val="14"/>
      <color rgb="FFFF0000"/>
      <name val="Calibri"/>
      <family val="2"/>
      <scheme val="minor"/>
    </font>
    <font>
      <sz val="11"/>
      <color theme="1"/>
      <name val="Calibri"/>
      <family val="2"/>
    </font>
  </fonts>
  <fills count="5">
    <fill>
      <patternFill patternType="none"/>
    </fill>
    <fill>
      <patternFill patternType="gray125"/>
    </fill>
    <fill>
      <patternFill patternType="solid">
        <fgColor theme="4" tint="0.79998168889431442"/>
        <bgColor indexed="64"/>
      </patternFill>
    </fill>
    <fill>
      <patternFill patternType="solid">
        <fgColor theme="7" tint="0.79998168889431442"/>
        <bgColor indexed="64"/>
      </patternFill>
    </fill>
    <fill>
      <patternFill patternType="solid">
        <fgColor theme="8" tint="0.79998168889431442"/>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top/>
      <bottom style="medium">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right/>
      <top style="thin">
        <color indexed="64"/>
      </top>
      <bottom/>
      <diagonal/>
    </border>
    <border>
      <left/>
      <right/>
      <top/>
      <bottom style="thin">
        <color indexed="64"/>
      </bottom>
      <diagonal/>
    </border>
    <border>
      <left style="thin">
        <color indexed="64"/>
      </left>
      <right/>
      <top/>
      <bottom style="medium">
        <color indexed="64"/>
      </bottom>
      <diagonal/>
    </border>
    <border>
      <left style="thin">
        <color indexed="64"/>
      </left>
      <right/>
      <top style="medium">
        <color indexed="64"/>
      </top>
      <bottom style="thin">
        <color indexed="64"/>
      </bottom>
      <diagonal/>
    </border>
    <border>
      <left/>
      <right style="thin">
        <color indexed="64"/>
      </right>
      <top/>
      <bottom style="medium">
        <color indexed="64"/>
      </bottom>
      <diagonal/>
    </border>
    <border>
      <left/>
      <right/>
      <top style="thin">
        <color indexed="64"/>
      </top>
      <bottom style="thin">
        <color indexed="64"/>
      </bottom>
      <diagonal/>
    </border>
    <border>
      <left/>
      <right/>
      <top style="thin">
        <color indexed="64"/>
      </top>
      <bottom style="medium">
        <color indexed="64"/>
      </bottom>
      <diagonal/>
    </border>
    <border>
      <left style="thin">
        <color indexed="64"/>
      </left>
      <right/>
      <top style="medium">
        <color indexed="64"/>
      </top>
      <bottom style="medium">
        <color indexed="64"/>
      </bottom>
      <diagonal/>
    </border>
    <border>
      <left/>
      <right/>
      <top style="medium">
        <color indexed="64"/>
      </top>
      <bottom style="medium">
        <color indexed="64"/>
      </bottom>
      <diagonal/>
    </border>
    <border>
      <left/>
      <right style="thin">
        <color indexed="64"/>
      </right>
      <top style="medium">
        <color indexed="64"/>
      </top>
      <bottom style="medium">
        <color indexed="64"/>
      </bottom>
      <diagonal/>
    </border>
  </borders>
  <cellStyleXfs count="4">
    <xf numFmtId="0" fontId="0" fillId="0" borderId="0"/>
    <xf numFmtId="9" fontId="1" fillId="0" borderId="0" applyFont="0" applyFill="0" applyBorder="0" applyAlignment="0" applyProtection="0"/>
    <xf numFmtId="0" fontId="5" fillId="0" borderId="0" applyNumberFormat="0" applyFill="0" applyBorder="0" applyAlignment="0" applyProtection="0"/>
    <xf numFmtId="0" fontId="6" fillId="0" borderId="0"/>
  </cellStyleXfs>
  <cellXfs count="201">
    <xf numFmtId="0" fontId="0" fillId="0" borderId="0" xfId="0"/>
    <xf numFmtId="0" fontId="0" fillId="0" borderId="0" xfId="0" applyAlignment="1">
      <alignment horizontal="left" wrapText="1"/>
    </xf>
    <xf numFmtId="0" fontId="0" fillId="0" borderId="0" xfId="0" applyFill="1" applyAlignment="1">
      <alignment horizontal="left" wrapText="1"/>
    </xf>
    <xf numFmtId="0" fontId="0" fillId="0" borderId="0" xfId="0" applyFill="1"/>
    <xf numFmtId="0" fontId="2" fillId="3" borderId="6" xfId="0" applyFont="1" applyFill="1" applyBorder="1" applyAlignment="1">
      <alignment horizontal="left" wrapText="1"/>
    </xf>
    <xf numFmtId="0" fontId="0" fillId="3" borderId="7" xfId="0" applyFill="1" applyBorder="1" applyAlignment="1">
      <alignment horizontal="left" vertical="top" wrapText="1"/>
    </xf>
    <xf numFmtId="0" fontId="0" fillId="3" borderId="7" xfId="0" applyFill="1" applyBorder="1" applyAlignment="1">
      <alignment horizontal="left" wrapText="1"/>
    </xf>
    <xf numFmtId="0" fontId="0" fillId="3" borderId="8" xfId="0" applyFill="1" applyBorder="1" applyAlignment="1">
      <alignment horizontal="left" wrapText="1"/>
    </xf>
    <xf numFmtId="10" fontId="0" fillId="0" borderId="0" xfId="1" applyNumberFormat="1" applyFont="1"/>
    <xf numFmtId="10" fontId="0" fillId="0" borderId="0" xfId="0" applyNumberFormat="1"/>
    <xf numFmtId="0" fontId="3" fillId="0" borderId="0" xfId="0" applyFont="1"/>
    <xf numFmtId="10" fontId="3" fillId="0" borderId="0" xfId="0" applyNumberFormat="1" applyFont="1"/>
    <xf numFmtId="0" fontId="0" fillId="0" borderId="0" xfId="0" applyFont="1" applyFill="1" applyBorder="1"/>
    <xf numFmtId="0" fontId="0" fillId="0" borderId="0" xfId="0" applyAlignment="1">
      <alignment vertical="top"/>
    </xf>
    <xf numFmtId="0" fontId="0" fillId="0" borderId="13" xfId="0" applyFill="1" applyBorder="1" applyAlignment="1"/>
    <xf numFmtId="0" fontId="3" fillId="0" borderId="0" xfId="0" applyFont="1" applyFill="1" applyBorder="1" applyAlignment="1">
      <alignment horizontal="left"/>
    </xf>
    <xf numFmtId="10" fontId="0" fillId="0" borderId="13" xfId="1" applyNumberFormat="1" applyFont="1" applyFill="1" applyBorder="1" applyAlignment="1"/>
    <xf numFmtId="0" fontId="4" fillId="2" borderId="14" xfId="0" applyFont="1" applyFill="1" applyBorder="1" applyAlignment="1">
      <alignment horizontal="centerContinuous" wrapText="1"/>
    </xf>
    <xf numFmtId="0" fontId="0" fillId="0" borderId="2" xfId="0" applyBorder="1" applyAlignment="1">
      <alignment horizontal="left"/>
    </xf>
    <xf numFmtId="0" fontId="0" fillId="0" borderId="11" xfId="0" applyBorder="1"/>
    <xf numFmtId="10" fontId="0" fillId="0" borderId="12" xfId="1" applyNumberFormat="1" applyFont="1" applyBorder="1"/>
    <xf numFmtId="0" fontId="0" fillId="0" borderId="18" xfId="0" applyFill="1" applyBorder="1" applyAlignment="1"/>
    <xf numFmtId="0" fontId="4" fillId="2" borderId="19" xfId="0" applyFont="1" applyFill="1" applyBorder="1" applyAlignment="1">
      <alignment horizontal="centerContinuous" wrapText="1"/>
    </xf>
    <xf numFmtId="0" fontId="4" fillId="2" borderId="15" xfId="0" applyFont="1" applyFill="1" applyBorder="1" applyAlignment="1">
      <alignment horizontal="centerContinuous" wrapText="1"/>
    </xf>
    <xf numFmtId="10" fontId="0" fillId="0" borderId="20" xfId="1" applyNumberFormat="1" applyFont="1" applyFill="1" applyBorder="1" applyAlignment="1"/>
    <xf numFmtId="0" fontId="0" fillId="0" borderId="2" xfId="0" applyBorder="1"/>
    <xf numFmtId="0" fontId="0" fillId="0" borderId="3" xfId="0" applyBorder="1"/>
    <xf numFmtId="0" fontId="0" fillId="0" borderId="0" xfId="0" applyAlignment="1">
      <alignment vertical="center"/>
    </xf>
    <xf numFmtId="0" fontId="0" fillId="0" borderId="0" xfId="0" applyBorder="1"/>
    <xf numFmtId="0" fontId="0" fillId="0" borderId="13" xfId="0" applyBorder="1"/>
    <xf numFmtId="0" fontId="0" fillId="0" borderId="0" xfId="0" applyFill="1" applyBorder="1"/>
    <xf numFmtId="0" fontId="0" fillId="0" borderId="0" xfId="0" applyFill="1" applyBorder="1" applyAlignment="1">
      <alignment horizontal="left" wrapText="1"/>
    </xf>
    <xf numFmtId="0" fontId="5" fillId="0" borderId="0" xfId="2" applyAlignment="1">
      <alignment horizontal="left" wrapText="1"/>
    </xf>
    <xf numFmtId="0" fontId="0" fillId="0" borderId="0" xfId="0" applyFont="1" applyFill="1" applyBorder="1" applyAlignment="1">
      <alignment horizontal="left" wrapText="1"/>
    </xf>
    <xf numFmtId="0" fontId="2" fillId="0" borderId="0" xfId="0" applyFont="1" applyFill="1" applyBorder="1" applyAlignment="1">
      <alignment horizontal="left" wrapText="1"/>
    </xf>
    <xf numFmtId="0" fontId="2" fillId="4" borderId="1" xfId="0" applyFont="1" applyFill="1" applyBorder="1" applyAlignment="1">
      <alignment horizontal="left" wrapText="1"/>
    </xf>
    <xf numFmtId="0" fontId="0" fillId="0" borderId="0" xfId="0" applyFill="1" applyBorder="1" applyAlignment="1">
      <alignment horizontal="left" vertical="top"/>
    </xf>
    <xf numFmtId="0" fontId="0" fillId="4" borderId="3" xfId="0" applyFill="1" applyBorder="1"/>
    <xf numFmtId="0" fontId="0" fillId="4" borderId="12" xfId="0" applyFill="1" applyBorder="1"/>
    <xf numFmtId="0" fontId="0" fillId="4" borderId="5" xfId="0" applyFill="1" applyBorder="1"/>
    <xf numFmtId="0" fontId="0" fillId="4" borderId="2" xfId="0" applyFill="1" applyBorder="1" applyAlignment="1">
      <alignment horizontal="left" wrapText="1"/>
    </xf>
    <xf numFmtId="0" fontId="0" fillId="4" borderId="11" xfId="0" applyFill="1" applyBorder="1" applyAlignment="1">
      <alignment horizontal="left" wrapText="1"/>
    </xf>
    <xf numFmtId="0" fontId="0" fillId="4" borderId="4" xfId="0" applyFill="1" applyBorder="1" applyAlignment="1">
      <alignment horizontal="left" wrapText="1"/>
    </xf>
    <xf numFmtId="0" fontId="0" fillId="0" borderId="0" xfId="0" applyAlignment="1">
      <alignment wrapText="1"/>
    </xf>
    <xf numFmtId="0" fontId="0" fillId="0" borderId="16" xfId="0" applyBorder="1"/>
    <xf numFmtId="0" fontId="0" fillId="0" borderId="4" xfId="0" applyFont="1" applyFill="1" applyBorder="1" applyAlignment="1">
      <alignment horizontal="left" wrapText="1"/>
    </xf>
    <xf numFmtId="0" fontId="0" fillId="0" borderId="9" xfId="0" applyFont="1" applyFill="1" applyBorder="1" applyAlignment="1">
      <alignment horizontal="left" wrapText="1"/>
    </xf>
    <xf numFmtId="0" fontId="0" fillId="0" borderId="21" xfId="0" applyBorder="1"/>
    <xf numFmtId="0" fontId="0" fillId="0" borderId="10" xfId="0" applyBorder="1"/>
    <xf numFmtId="9" fontId="0" fillId="0" borderId="21" xfId="0" applyNumberFormat="1" applyBorder="1" applyAlignment="1">
      <alignment wrapText="1"/>
    </xf>
    <xf numFmtId="0" fontId="0" fillId="0" borderId="21" xfId="0" applyBorder="1" applyAlignment="1">
      <alignment wrapText="1"/>
    </xf>
    <xf numFmtId="0" fontId="0" fillId="0" borderId="10" xfId="0" applyBorder="1" applyAlignment="1">
      <alignment wrapText="1"/>
    </xf>
    <xf numFmtId="164" fontId="0" fillId="0" borderId="21" xfId="0" applyNumberFormat="1" applyBorder="1"/>
    <xf numFmtId="9" fontId="0" fillId="0" borderId="17" xfId="0" applyNumberFormat="1" applyBorder="1" applyAlignment="1">
      <alignment wrapText="1"/>
    </xf>
    <xf numFmtId="0" fontId="0" fillId="0" borderId="17" xfId="0" applyBorder="1" applyAlignment="1">
      <alignment wrapText="1"/>
    </xf>
    <xf numFmtId="0" fontId="0" fillId="0" borderId="5" xfId="0" applyBorder="1" applyAlignment="1">
      <alignment wrapText="1"/>
    </xf>
    <xf numFmtId="0" fontId="0" fillId="0" borderId="19" xfId="0" applyFont="1" applyFill="1" applyBorder="1" applyAlignment="1">
      <alignment horizontal="left" wrapText="1"/>
    </xf>
    <xf numFmtId="0" fontId="0" fillId="0" borderId="14" xfId="0" applyBorder="1"/>
    <xf numFmtId="0" fontId="0" fillId="0" borderId="14" xfId="0" applyFont="1" applyFill="1" applyBorder="1" applyAlignment="1">
      <alignment horizontal="left" wrapText="1"/>
    </xf>
    <xf numFmtId="0" fontId="0" fillId="0" borderId="15" xfId="0" applyFont="1" applyFill="1" applyBorder="1" applyAlignment="1">
      <alignment horizontal="left" wrapText="1"/>
    </xf>
    <xf numFmtId="0" fontId="0" fillId="0" borderId="21" xfId="0" applyFont="1" applyFill="1" applyBorder="1" applyAlignment="1">
      <alignment horizontal="left" wrapText="1"/>
    </xf>
    <xf numFmtId="0" fontId="0" fillId="0" borderId="10" xfId="0" applyFont="1" applyFill="1" applyBorder="1" applyAlignment="1">
      <alignment horizontal="left" wrapText="1"/>
    </xf>
    <xf numFmtId="0" fontId="0" fillId="0" borderId="11" xfId="0" applyFill="1" applyBorder="1" applyAlignment="1">
      <alignment horizontal="left" vertical="top" wrapText="1"/>
    </xf>
    <xf numFmtId="0" fontId="0" fillId="0" borderId="0" xfId="0" applyFill="1" applyBorder="1" applyAlignment="1">
      <alignment horizontal="left" vertical="top" wrapText="1"/>
    </xf>
    <xf numFmtId="0" fontId="0" fillId="0" borderId="12" xfId="0" applyFill="1" applyBorder="1" applyAlignment="1">
      <alignment horizontal="left" vertical="top" wrapText="1"/>
    </xf>
    <xf numFmtId="0" fontId="0" fillId="0" borderId="0" xfId="0" applyFill="1" applyBorder="1" applyAlignment="1">
      <alignment horizontal="right" vertical="top" wrapText="1"/>
    </xf>
    <xf numFmtId="0" fontId="0" fillId="0" borderId="19" xfId="0" applyFont="1" applyFill="1" applyBorder="1" applyAlignment="1">
      <alignment horizontal="left"/>
    </xf>
    <xf numFmtId="165" fontId="0" fillId="0" borderId="21" xfId="0" applyNumberFormat="1" applyBorder="1"/>
    <xf numFmtId="1" fontId="0" fillId="0" borderId="21" xfId="0" applyNumberFormat="1" applyBorder="1"/>
    <xf numFmtId="0" fontId="0" fillId="0" borderId="17" xfId="0" applyBorder="1" applyAlignment="1"/>
    <xf numFmtId="0" fontId="0" fillId="0" borderId="21" xfId="0" applyBorder="1" applyAlignment="1"/>
    <xf numFmtId="0" fontId="0" fillId="0" borderId="22" xfId="0" applyFont="1" applyFill="1" applyBorder="1" applyAlignment="1">
      <alignment horizontal="left" wrapText="1"/>
    </xf>
    <xf numFmtId="0" fontId="0" fillId="0" borderId="22" xfId="0" applyBorder="1"/>
    <xf numFmtId="0" fontId="0" fillId="0" borderId="9" xfId="0" applyBorder="1"/>
    <xf numFmtId="0" fontId="0" fillId="0" borderId="4" xfId="0" applyFont="1" applyFill="1" applyBorder="1" applyAlignment="1">
      <alignment horizontal="left"/>
    </xf>
    <xf numFmtId="0" fontId="0" fillId="0" borderId="17" xfId="0" applyFont="1" applyFill="1" applyBorder="1" applyAlignment="1">
      <alignment horizontal="left" wrapText="1"/>
    </xf>
    <xf numFmtId="0" fontId="0" fillId="0" borderId="5" xfId="0" applyFont="1" applyFill="1" applyBorder="1" applyAlignment="1">
      <alignment horizontal="left" wrapText="1"/>
    </xf>
    <xf numFmtId="0" fontId="4" fillId="0" borderId="17" xfId="0" applyFont="1" applyBorder="1"/>
    <xf numFmtId="0" fontId="0" fillId="0" borderId="0" xfId="0" applyAlignment="1">
      <alignment horizontal="left" vertical="center" wrapText="1"/>
    </xf>
    <xf numFmtId="1" fontId="0" fillId="0" borderId="16" xfId="0" applyNumberFormat="1" applyBorder="1"/>
    <xf numFmtId="164" fontId="7" fillId="0" borderId="14" xfId="3" applyNumberFormat="1" applyFont="1" applyFill="1" applyBorder="1" applyAlignment="1">
      <alignment horizontal="center"/>
    </xf>
    <xf numFmtId="0" fontId="8" fillId="0" borderId="0" xfId="3" applyFont="1"/>
    <xf numFmtId="164" fontId="8" fillId="0" borderId="0" xfId="3" applyNumberFormat="1" applyFont="1" applyFill="1" applyBorder="1" applyAlignment="1"/>
    <xf numFmtId="164" fontId="8" fillId="0" borderId="17" xfId="3" applyNumberFormat="1" applyFont="1" applyFill="1" applyBorder="1" applyAlignment="1"/>
    <xf numFmtId="2" fontId="7" fillId="0" borderId="14" xfId="3" applyNumberFormat="1" applyFont="1" applyFill="1" applyBorder="1" applyAlignment="1">
      <alignment horizontal="center"/>
    </xf>
    <xf numFmtId="2" fontId="8" fillId="0" borderId="0" xfId="3" applyNumberFormat="1" applyFont="1" applyFill="1" applyBorder="1" applyAlignment="1"/>
    <xf numFmtId="2" fontId="8" fillId="0" borderId="17" xfId="3" applyNumberFormat="1" applyFont="1" applyFill="1" applyBorder="1" applyAlignment="1"/>
    <xf numFmtId="2" fontId="8" fillId="0" borderId="0" xfId="3" applyNumberFormat="1" applyFont="1"/>
    <xf numFmtId="0" fontId="0" fillId="0" borderId="0" xfId="0" applyFill="1" applyBorder="1" applyAlignment="1"/>
    <xf numFmtId="0" fontId="4" fillId="0" borderId="14" xfId="0" applyFont="1" applyFill="1" applyBorder="1" applyAlignment="1">
      <alignment horizontal="centerContinuous"/>
    </xf>
    <xf numFmtId="2" fontId="0" fillId="0" borderId="21" xfId="0" applyNumberFormat="1" applyBorder="1"/>
    <xf numFmtId="166" fontId="0" fillId="0" borderId="21" xfId="0" applyNumberFormat="1" applyBorder="1"/>
    <xf numFmtId="2" fontId="0" fillId="0" borderId="16" xfId="0" applyNumberFormat="1" applyBorder="1"/>
    <xf numFmtId="164" fontId="0" fillId="0" borderId="16" xfId="0" applyNumberFormat="1" applyBorder="1"/>
    <xf numFmtId="2" fontId="0" fillId="0" borderId="0" xfId="0" applyNumberFormat="1"/>
    <xf numFmtId="0" fontId="0" fillId="0" borderId="8" xfId="0" applyFill="1" applyBorder="1" applyAlignment="1">
      <alignment horizontal="left" wrapText="1"/>
    </xf>
    <xf numFmtId="0" fontId="2" fillId="0" borderId="0" xfId="0" applyFont="1" applyFill="1" applyBorder="1" applyAlignment="1">
      <alignment wrapText="1"/>
    </xf>
    <xf numFmtId="0" fontId="2" fillId="2" borderId="1" xfId="0" applyFont="1" applyFill="1" applyBorder="1" applyAlignment="1">
      <alignment wrapText="1"/>
    </xf>
    <xf numFmtId="0" fontId="2" fillId="3" borderId="1" xfId="0" applyFont="1" applyFill="1" applyBorder="1" applyAlignment="1">
      <alignment horizontal="left" wrapText="1"/>
    </xf>
    <xf numFmtId="0" fontId="0" fillId="3" borderId="7" xfId="0" applyFill="1" applyBorder="1" applyAlignment="1">
      <alignment wrapText="1"/>
    </xf>
    <xf numFmtId="0" fontId="4" fillId="0" borderId="21" xfId="0" applyFont="1" applyBorder="1"/>
    <xf numFmtId="0" fontId="4" fillId="0" borderId="17" xfId="0" applyFont="1" applyBorder="1" applyAlignment="1">
      <alignment wrapText="1"/>
    </xf>
    <xf numFmtId="0" fontId="0" fillId="0" borderId="6" xfId="0" applyFill="1" applyBorder="1" applyAlignment="1">
      <alignment horizontal="left" vertical="top" wrapText="1"/>
    </xf>
    <xf numFmtId="0" fontId="5" fillId="0" borderId="0" xfId="2" applyFill="1" applyBorder="1"/>
    <xf numFmtId="166" fontId="8" fillId="0" borderId="0" xfId="3" applyNumberFormat="1" applyFont="1"/>
    <xf numFmtId="167" fontId="8" fillId="0" borderId="0" xfId="3" applyNumberFormat="1" applyFont="1"/>
    <xf numFmtId="0" fontId="4" fillId="0" borderId="0" xfId="0" applyFont="1" applyFill="1" applyBorder="1" applyAlignment="1">
      <alignment horizontal="centerContinuous"/>
    </xf>
    <xf numFmtId="168" fontId="8" fillId="0" borderId="0" xfId="3" applyNumberFormat="1" applyFont="1"/>
    <xf numFmtId="0" fontId="0" fillId="0" borderId="2" xfId="0" applyFont="1" applyFill="1" applyBorder="1" applyAlignment="1">
      <alignment horizontal="left" wrapText="1"/>
    </xf>
    <xf numFmtId="0" fontId="10" fillId="0" borderId="0" xfId="0" applyFont="1"/>
    <xf numFmtId="0" fontId="11" fillId="0" borderId="0" xfId="2" applyFont="1" applyFill="1" applyBorder="1" applyAlignment="1">
      <alignment horizontal="left" vertical="top" wrapText="1"/>
    </xf>
    <xf numFmtId="0" fontId="0" fillId="2" borderId="3" xfId="0" applyFill="1" applyBorder="1" applyAlignment="1">
      <alignment horizontal="left" vertical="center" wrapText="1"/>
    </xf>
    <xf numFmtId="167" fontId="0" fillId="0" borderId="21" xfId="0" applyNumberFormat="1" applyBorder="1"/>
    <xf numFmtId="0" fontId="13" fillId="0" borderId="0" xfId="0" applyFont="1"/>
    <xf numFmtId="2" fontId="0" fillId="0" borderId="21" xfId="1" applyNumberFormat="1" applyFont="1" applyBorder="1"/>
    <xf numFmtId="0" fontId="0" fillId="2" borderId="4" xfId="0" applyFill="1" applyBorder="1" applyAlignment="1">
      <alignment horizontal="left" vertical="center" wrapText="1"/>
    </xf>
    <xf numFmtId="0" fontId="0" fillId="2" borderId="17" xfId="0" applyFill="1" applyBorder="1" applyAlignment="1">
      <alignment horizontal="left" vertical="center" wrapText="1"/>
    </xf>
    <xf numFmtId="0" fontId="0" fillId="2" borderId="5" xfId="0" applyFill="1" applyBorder="1" applyAlignment="1">
      <alignment horizontal="left" vertical="center" wrapText="1"/>
    </xf>
    <xf numFmtId="0" fontId="0" fillId="2" borderId="0" xfId="0" applyFill="1" applyBorder="1" applyAlignment="1">
      <alignment horizontal="left" vertical="center" wrapText="1"/>
    </xf>
    <xf numFmtId="0" fontId="0" fillId="2" borderId="11" xfId="0" applyFill="1" applyBorder="1" applyAlignment="1">
      <alignment horizontal="left" vertical="center" wrapText="1"/>
    </xf>
    <xf numFmtId="0" fontId="0" fillId="3" borderId="4" xfId="0" applyFill="1" applyBorder="1" applyAlignment="1">
      <alignment horizontal="left" wrapText="1"/>
    </xf>
    <xf numFmtId="0" fontId="0" fillId="3" borderId="5" xfId="0" applyFill="1" applyBorder="1" applyAlignment="1">
      <alignment horizontal="left" wrapText="1"/>
    </xf>
    <xf numFmtId="0" fontId="2" fillId="3" borderId="2" xfId="0" applyFont="1" applyFill="1" applyBorder="1" applyAlignment="1">
      <alignment horizontal="left" vertical="top" wrapText="1"/>
    </xf>
    <xf numFmtId="0" fontId="2" fillId="3" borderId="3" xfId="0" applyFont="1" applyFill="1" applyBorder="1" applyAlignment="1">
      <alignment horizontal="left" vertical="top" wrapText="1"/>
    </xf>
    <xf numFmtId="0" fontId="0" fillId="3" borderId="11" xfId="0" applyFill="1" applyBorder="1" applyAlignment="1">
      <alignment horizontal="left" vertical="top" wrapText="1"/>
    </xf>
    <xf numFmtId="0" fontId="0" fillId="3" borderId="12" xfId="0" applyFill="1" applyBorder="1" applyAlignment="1">
      <alignment horizontal="left" vertical="top" wrapText="1"/>
    </xf>
    <xf numFmtId="0" fontId="0" fillId="3" borderId="11" xfId="0" applyFill="1" applyBorder="1" applyAlignment="1">
      <alignment horizontal="left" wrapText="1"/>
    </xf>
    <xf numFmtId="0" fontId="0" fillId="3" borderId="12" xfId="0" applyFill="1" applyBorder="1" applyAlignment="1">
      <alignment horizontal="left" wrapText="1"/>
    </xf>
    <xf numFmtId="0" fontId="0" fillId="2" borderId="4" xfId="0" applyFont="1" applyFill="1" applyBorder="1" applyAlignment="1">
      <alignment vertical="top" wrapText="1"/>
    </xf>
    <xf numFmtId="0" fontId="0" fillId="2" borderId="5" xfId="0" applyFont="1" applyFill="1" applyBorder="1" applyAlignment="1">
      <alignment vertical="top" wrapText="1"/>
    </xf>
    <xf numFmtId="0" fontId="0" fillId="3" borderId="2" xfId="0" applyFont="1" applyFill="1" applyBorder="1" applyAlignment="1">
      <alignment horizontal="left" wrapText="1"/>
    </xf>
    <xf numFmtId="0" fontId="0" fillId="3" borderId="3" xfId="0" applyFont="1" applyFill="1" applyBorder="1" applyAlignment="1">
      <alignment horizontal="left" wrapText="1"/>
    </xf>
    <xf numFmtId="0" fontId="0" fillId="3" borderId="11" xfId="0" applyFont="1" applyFill="1" applyBorder="1" applyAlignment="1">
      <alignment horizontal="left" wrapText="1"/>
    </xf>
    <xf numFmtId="0" fontId="0" fillId="3" borderId="12" xfId="0" applyFont="1" applyFill="1" applyBorder="1" applyAlignment="1">
      <alignment horizontal="left" wrapText="1"/>
    </xf>
    <xf numFmtId="0" fontId="0" fillId="3" borderId="4" xfId="0" applyFont="1" applyFill="1" applyBorder="1" applyAlignment="1">
      <alignment horizontal="left" wrapText="1"/>
    </xf>
    <xf numFmtId="0" fontId="0" fillId="3" borderId="5" xfId="0" applyFont="1" applyFill="1" applyBorder="1" applyAlignment="1">
      <alignment horizontal="left" wrapText="1"/>
    </xf>
    <xf numFmtId="0" fontId="2" fillId="2" borderId="2" xfId="0" applyFont="1" applyFill="1" applyBorder="1" applyAlignment="1">
      <alignment horizontal="left" vertical="top" wrapText="1"/>
    </xf>
    <xf numFmtId="0" fontId="2" fillId="2" borderId="3" xfId="0" applyFont="1" applyFill="1" applyBorder="1" applyAlignment="1">
      <alignment horizontal="left" vertical="top" wrapText="1"/>
    </xf>
    <xf numFmtId="0" fontId="2" fillId="2" borderId="11" xfId="0" applyFont="1" applyFill="1" applyBorder="1" applyAlignment="1">
      <alignment horizontal="left" vertical="top" wrapText="1"/>
    </xf>
    <xf numFmtId="0" fontId="2" fillId="2" borderId="12" xfId="0" applyFont="1" applyFill="1" applyBorder="1" applyAlignment="1">
      <alignment horizontal="left" vertical="top" wrapText="1"/>
    </xf>
    <xf numFmtId="0" fontId="0" fillId="2" borderId="11" xfId="0" applyFont="1" applyFill="1" applyBorder="1" applyAlignment="1">
      <alignment horizontal="left" vertical="top" wrapText="1"/>
    </xf>
    <xf numFmtId="0" fontId="0" fillId="2" borderId="12" xfId="0" applyFont="1" applyFill="1" applyBorder="1" applyAlignment="1">
      <alignment horizontal="left" vertical="top" wrapText="1"/>
    </xf>
    <xf numFmtId="0" fontId="0" fillId="2" borderId="11" xfId="0" applyFont="1" applyFill="1" applyBorder="1" applyAlignment="1">
      <alignment vertical="top" wrapText="1"/>
    </xf>
    <xf numFmtId="0" fontId="0" fillId="2" borderId="12" xfId="0" applyFont="1" applyFill="1" applyBorder="1" applyAlignment="1">
      <alignment vertical="top" wrapText="1"/>
    </xf>
    <xf numFmtId="0" fontId="2" fillId="0" borderId="13" xfId="0" applyFont="1" applyFill="1" applyBorder="1" applyAlignment="1">
      <alignment horizontal="left" wrapText="1"/>
    </xf>
    <xf numFmtId="0" fontId="12" fillId="0" borderId="0" xfId="0" applyFont="1" applyFill="1" applyBorder="1" applyAlignment="1">
      <alignment horizontal="left" vertical="center"/>
    </xf>
    <xf numFmtId="0" fontId="9" fillId="0" borderId="0" xfId="0" applyFont="1" applyFill="1" applyBorder="1" applyAlignment="1">
      <alignment horizontal="left" vertical="center"/>
    </xf>
    <xf numFmtId="0" fontId="0" fillId="2" borderId="2" xfId="0" applyFill="1" applyBorder="1" applyAlignment="1">
      <alignment horizontal="left" vertical="top" wrapText="1"/>
    </xf>
    <xf numFmtId="0" fontId="0" fillId="2" borderId="16" xfId="0" applyFill="1" applyBorder="1" applyAlignment="1">
      <alignment horizontal="left" vertical="top" wrapText="1"/>
    </xf>
    <xf numFmtId="0" fontId="0" fillId="2" borderId="3" xfId="0" applyFill="1" applyBorder="1" applyAlignment="1">
      <alignment horizontal="left" vertical="top" wrapText="1"/>
    </xf>
    <xf numFmtId="0" fontId="0" fillId="2" borderId="11" xfId="0" applyFill="1" applyBorder="1" applyAlignment="1">
      <alignment horizontal="left" vertical="top" wrapText="1"/>
    </xf>
    <xf numFmtId="0" fontId="0" fillId="2" borderId="0" xfId="0" applyFill="1" applyBorder="1" applyAlignment="1">
      <alignment horizontal="left" vertical="top" wrapText="1"/>
    </xf>
    <xf numFmtId="0" fontId="0" fillId="2" borderId="12" xfId="0" applyFill="1" applyBorder="1" applyAlignment="1">
      <alignment horizontal="left" vertical="top" wrapText="1"/>
    </xf>
    <xf numFmtId="0" fontId="0" fillId="2" borderId="18" xfId="0" applyFill="1" applyBorder="1" applyAlignment="1">
      <alignment horizontal="left" vertical="top" wrapText="1"/>
    </xf>
    <xf numFmtId="0" fontId="0" fillId="2" borderId="13" xfId="0" applyFill="1" applyBorder="1" applyAlignment="1">
      <alignment horizontal="left" vertical="top" wrapText="1"/>
    </xf>
    <xf numFmtId="0" fontId="0" fillId="2" borderId="20" xfId="0" applyFill="1" applyBorder="1" applyAlignment="1">
      <alignment horizontal="left" vertical="top" wrapText="1"/>
    </xf>
    <xf numFmtId="0" fontId="2" fillId="2" borderId="4" xfId="0" applyFont="1" applyFill="1" applyBorder="1" applyAlignment="1">
      <alignment horizontal="left" wrapText="1"/>
    </xf>
    <xf numFmtId="0" fontId="2" fillId="2" borderId="17" xfId="0" applyFont="1" applyFill="1" applyBorder="1" applyAlignment="1">
      <alignment horizontal="left" wrapText="1"/>
    </xf>
    <xf numFmtId="0" fontId="2" fillId="2" borderId="5" xfId="0" applyFont="1" applyFill="1" applyBorder="1" applyAlignment="1">
      <alignment horizontal="left" wrapText="1"/>
    </xf>
    <xf numFmtId="0" fontId="0" fillId="2" borderId="4" xfId="0" applyFill="1" applyBorder="1" applyAlignment="1">
      <alignment horizontal="left" vertical="top" wrapText="1"/>
    </xf>
    <xf numFmtId="0" fontId="0" fillId="2" borderId="17" xfId="0" applyFill="1" applyBorder="1" applyAlignment="1">
      <alignment horizontal="left" vertical="top" wrapText="1"/>
    </xf>
    <xf numFmtId="0" fontId="0" fillId="2" borderId="5" xfId="0" applyFill="1" applyBorder="1" applyAlignment="1">
      <alignment horizontal="left" vertical="top" wrapText="1"/>
    </xf>
    <xf numFmtId="0" fontId="0" fillId="2" borderId="2" xfId="0" applyFill="1" applyBorder="1" applyAlignment="1">
      <alignment horizontal="left" wrapText="1"/>
    </xf>
    <xf numFmtId="0" fontId="0" fillId="2" borderId="16" xfId="0" applyFill="1" applyBorder="1" applyAlignment="1">
      <alignment horizontal="left" wrapText="1"/>
    </xf>
    <xf numFmtId="0" fontId="0" fillId="2" borderId="3" xfId="0" applyFill="1" applyBorder="1" applyAlignment="1">
      <alignment horizontal="left" wrapText="1"/>
    </xf>
    <xf numFmtId="0" fontId="0" fillId="2" borderId="11" xfId="0" applyFill="1" applyBorder="1" applyAlignment="1">
      <alignment horizontal="left" wrapText="1"/>
    </xf>
    <xf numFmtId="0" fontId="0" fillId="2" borderId="0" xfId="0" applyFill="1" applyBorder="1" applyAlignment="1">
      <alignment horizontal="left" wrapText="1"/>
    </xf>
    <xf numFmtId="0" fontId="0" fillId="2" borderId="12" xfId="0" applyFill="1" applyBorder="1" applyAlignment="1">
      <alignment horizontal="left" wrapText="1"/>
    </xf>
    <xf numFmtId="0" fontId="0" fillId="2" borderId="4" xfId="0" applyFill="1" applyBorder="1" applyAlignment="1">
      <alignment horizontal="left" wrapText="1"/>
    </xf>
    <xf numFmtId="0" fontId="0" fillId="2" borderId="17" xfId="0" applyFill="1" applyBorder="1" applyAlignment="1">
      <alignment horizontal="left" wrapText="1"/>
    </xf>
    <xf numFmtId="0" fontId="0" fillId="2" borderId="5" xfId="0" applyFill="1" applyBorder="1" applyAlignment="1">
      <alignment horizontal="left" wrapText="1"/>
    </xf>
    <xf numFmtId="0" fontId="0" fillId="2" borderId="9" xfId="0" applyFill="1" applyBorder="1" applyAlignment="1">
      <alignment horizontal="left" vertical="center" wrapText="1"/>
    </xf>
    <xf numFmtId="0" fontId="0" fillId="2" borderId="21" xfId="0" applyFill="1" applyBorder="1" applyAlignment="1">
      <alignment horizontal="left" vertical="center" wrapText="1"/>
    </xf>
    <xf numFmtId="0" fontId="0" fillId="2" borderId="10" xfId="0" applyFill="1" applyBorder="1" applyAlignment="1">
      <alignment horizontal="left" vertical="center" wrapText="1"/>
    </xf>
    <xf numFmtId="0" fontId="0" fillId="2" borderId="6" xfId="0" applyFill="1" applyBorder="1" applyAlignment="1">
      <alignment horizontal="center" vertical="center"/>
    </xf>
    <xf numFmtId="0" fontId="0" fillId="2" borderId="7" xfId="0" applyFill="1" applyBorder="1" applyAlignment="1">
      <alignment horizontal="center" vertical="center"/>
    </xf>
    <xf numFmtId="0" fontId="0" fillId="2" borderId="11" xfId="0" applyFill="1" applyBorder="1" applyAlignment="1">
      <alignment horizontal="center" vertical="center"/>
    </xf>
    <xf numFmtId="0" fontId="0" fillId="2" borderId="8" xfId="0" applyFill="1" applyBorder="1" applyAlignment="1">
      <alignment horizontal="center" vertical="center"/>
    </xf>
    <xf numFmtId="0" fontId="0" fillId="2" borderId="9" xfId="0" applyFill="1" applyBorder="1" applyAlignment="1">
      <alignment horizontal="left" wrapText="1"/>
    </xf>
    <xf numFmtId="0" fontId="0" fillId="2" borderId="21" xfId="0" applyFill="1" applyBorder="1" applyAlignment="1">
      <alignment horizontal="left" wrapText="1"/>
    </xf>
    <xf numFmtId="0" fontId="0" fillId="2" borderId="10" xfId="0" applyFill="1" applyBorder="1" applyAlignment="1">
      <alignment horizontal="left" wrapText="1"/>
    </xf>
    <xf numFmtId="0" fontId="4" fillId="0" borderId="19" xfId="0" applyFont="1" applyFill="1" applyBorder="1" applyAlignment="1">
      <alignment horizontal="center"/>
    </xf>
    <xf numFmtId="0" fontId="4" fillId="0" borderId="14" xfId="0" applyFont="1" applyFill="1" applyBorder="1" applyAlignment="1">
      <alignment horizontal="center"/>
    </xf>
    <xf numFmtId="0" fontId="4" fillId="0" borderId="15" xfId="0" applyFont="1" applyFill="1" applyBorder="1" applyAlignment="1">
      <alignment horizontal="center"/>
    </xf>
    <xf numFmtId="0" fontId="4" fillId="0" borderId="19" xfId="0" applyFont="1" applyFill="1" applyBorder="1" applyAlignment="1">
      <alignment horizontal="center" wrapText="1"/>
    </xf>
    <xf numFmtId="0" fontId="4" fillId="0" borderId="14" xfId="0" applyFont="1" applyFill="1" applyBorder="1" applyAlignment="1">
      <alignment horizontal="center" wrapText="1"/>
    </xf>
    <xf numFmtId="0" fontId="4" fillId="0" borderId="15" xfId="0" applyFont="1" applyFill="1" applyBorder="1" applyAlignment="1">
      <alignment horizontal="center" wrapText="1"/>
    </xf>
    <xf numFmtId="0" fontId="0" fillId="2" borderId="2" xfId="0" applyFill="1" applyBorder="1" applyAlignment="1">
      <alignment horizontal="left" vertical="center" wrapText="1"/>
    </xf>
    <xf numFmtId="0" fontId="0" fillId="2" borderId="16" xfId="0" applyFill="1" applyBorder="1" applyAlignment="1">
      <alignment horizontal="left" vertical="center" wrapText="1"/>
    </xf>
    <xf numFmtId="0" fontId="0" fillId="2" borderId="3" xfId="0" applyFill="1" applyBorder="1" applyAlignment="1">
      <alignment horizontal="left" vertical="center" wrapText="1"/>
    </xf>
    <xf numFmtId="0" fontId="0" fillId="0" borderId="21" xfId="0" applyBorder="1" applyAlignment="1">
      <alignment horizontal="left" wrapText="1"/>
    </xf>
    <xf numFmtId="0" fontId="0" fillId="0" borderId="10" xfId="0" applyBorder="1" applyAlignment="1">
      <alignment horizontal="left" wrapText="1"/>
    </xf>
    <xf numFmtId="0" fontId="0" fillId="0" borderId="21" xfId="0" quotePrefix="1" applyBorder="1" applyAlignment="1">
      <alignment horizontal="left" wrapText="1"/>
    </xf>
    <xf numFmtId="0" fontId="0" fillId="0" borderId="6" xfId="0" applyBorder="1" applyAlignment="1">
      <alignment horizontal="left" vertical="center" wrapText="1"/>
    </xf>
    <xf numFmtId="0" fontId="0" fillId="0" borderId="7" xfId="0" applyBorder="1" applyAlignment="1">
      <alignment horizontal="left" vertical="center" wrapText="1"/>
    </xf>
    <xf numFmtId="0" fontId="0" fillId="0" borderId="8" xfId="0" applyBorder="1" applyAlignment="1">
      <alignment horizontal="left" vertical="center" wrapText="1"/>
    </xf>
    <xf numFmtId="0" fontId="4" fillId="0" borderId="21" xfId="0" applyFont="1" applyBorder="1" applyAlignment="1">
      <alignment horizontal="center" wrapText="1"/>
    </xf>
    <xf numFmtId="0" fontId="4" fillId="0" borderId="10" xfId="0" applyFont="1" applyBorder="1" applyAlignment="1">
      <alignment horizontal="center" wrapText="1"/>
    </xf>
    <xf numFmtId="0" fontId="2" fillId="2" borderId="23" xfId="0" applyFont="1" applyFill="1" applyBorder="1" applyAlignment="1">
      <alignment horizontal="left" wrapText="1"/>
    </xf>
    <xf numFmtId="0" fontId="2" fillId="2" borderId="24" xfId="0" applyFont="1" applyFill="1" applyBorder="1" applyAlignment="1">
      <alignment horizontal="left" wrapText="1"/>
    </xf>
    <xf numFmtId="0" fontId="2" fillId="2" borderId="25" xfId="0" applyFont="1" applyFill="1" applyBorder="1" applyAlignment="1">
      <alignment horizontal="left" wrapText="1"/>
    </xf>
  </cellXfs>
  <cellStyles count="4">
    <cellStyle name="Hyperlink" xfId="2" builtinId="8"/>
    <cellStyle name="Normal" xfId="0" builtinId="0"/>
    <cellStyle name="Normal 2" xfId="3" xr:uid="{00000000-0005-0000-0000-00000200000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8.png"/><Relationship Id="rId1"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13.png"/><Relationship Id="rId1" Type="http://schemas.openxmlformats.org/officeDocument/2006/relationships/image" Target="../media/image12.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7.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1</xdr:col>
      <xdr:colOff>76199</xdr:colOff>
      <xdr:row>3</xdr:row>
      <xdr:rowOff>50402</xdr:rowOff>
    </xdr:from>
    <xdr:to>
      <xdr:col>2</xdr:col>
      <xdr:colOff>769814</xdr:colOff>
      <xdr:row>11</xdr:row>
      <xdr:rowOff>152400</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duotone>
            <a:schemeClr val="accent1">
              <a:shade val="45000"/>
              <a:satMod val="135000"/>
            </a:schemeClr>
            <a:prstClr val="white"/>
          </a:duotone>
        </a:blip>
        <a:stretch>
          <a:fillRect/>
        </a:stretch>
      </xdr:blipFill>
      <xdr:spPr>
        <a:xfrm>
          <a:off x="314324" y="764777"/>
          <a:ext cx="5132265" cy="1625998"/>
        </a:xfrm>
        <a:prstGeom prst="rect">
          <a:avLst/>
        </a:prstGeom>
        <a:ln>
          <a:solidFill>
            <a:schemeClr val="bg1">
              <a:lumMod val="85000"/>
            </a:schemeClr>
          </a:solidFill>
        </a:ln>
      </xdr:spPr>
    </xdr:pic>
    <xdr:clientData/>
  </xdr:twoCellAnchor>
  <xdr:twoCellAnchor editAs="oneCell">
    <xdr:from>
      <xdr:col>1</xdr:col>
      <xdr:colOff>76201</xdr:colOff>
      <xdr:row>13</xdr:row>
      <xdr:rowOff>95562</xdr:rowOff>
    </xdr:from>
    <xdr:to>
      <xdr:col>2</xdr:col>
      <xdr:colOff>781050</xdr:colOff>
      <xdr:row>21</xdr:row>
      <xdr:rowOff>85429</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
          <a:duotone>
            <a:schemeClr val="accent1">
              <a:shade val="45000"/>
              <a:satMod val="135000"/>
            </a:schemeClr>
            <a:prstClr val="white"/>
          </a:duotone>
        </a:blip>
        <a:stretch>
          <a:fillRect/>
        </a:stretch>
      </xdr:blipFill>
      <xdr:spPr>
        <a:xfrm>
          <a:off x="314326" y="2714937"/>
          <a:ext cx="5143499" cy="1513867"/>
        </a:xfrm>
        <a:prstGeom prst="rect">
          <a:avLst/>
        </a:prstGeom>
        <a:ln>
          <a:solidFill>
            <a:schemeClr val="bg1">
              <a:lumMod val="85000"/>
            </a:schemeClr>
          </a:solidFill>
        </a:ln>
      </xdr:spPr>
    </xdr:pic>
    <xdr:clientData/>
  </xdr:twoCellAnchor>
  <xdr:twoCellAnchor editAs="oneCell">
    <xdr:from>
      <xdr:col>1</xdr:col>
      <xdr:colOff>76200</xdr:colOff>
      <xdr:row>23</xdr:row>
      <xdr:rowOff>76200</xdr:rowOff>
    </xdr:from>
    <xdr:to>
      <xdr:col>2</xdr:col>
      <xdr:colOff>781050</xdr:colOff>
      <xdr:row>28</xdr:row>
      <xdr:rowOff>121938</xdr:rowOff>
    </xdr:to>
    <xdr:pic>
      <xdr:nvPicPr>
        <xdr:cNvPr id="6" name="Picture 5">
          <a:extLst>
            <a:ext uri="{FF2B5EF4-FFF2-40B4-BE49-F238E27FC236}">
              <a16:creationId xmlns:a16="http://schemas.microsoft.com/office/drawing/2014/main" id="{00000000-0008-0000-0200-000006000000}"/>
            </a:ext>
          </a:extLst>
        </xdr:cNvPr>
        <xdr:cNvPicPr>
          <a:picLocks noChangeAspect="1"/>
        </xdr:cNvPicPr>
      </xdr:nvPicPr>
      <xdr:blipFill rotWithShape="1">
        <a:blip xmlns:r="http://schemas.openxmlformats.org/officeDocument/2006/relationships" r:embed="rId3">
          <a:duotone>
            <a:schemeClr val="accent1">
              <a:shade val="45000"/>
              <a:satMod val="135000"/>
            </a:schemeClr>
            <a:prstClr val="white"/>
          </a:duotone>
        </a:blip>
        <a:srcRect t="5416" b="-1"/>
        <a:stretch/>
      </xdr:blipFill>
      <xdr:spPr>
        <a:xfrm>
          <a:off x="314325" y="4600575"/>
          <a:ext cx="5143500" cy="998238"/>
        </a:xfrm>
        <a:prstGeom prst="rect">
          <a:avLst/>
        </a:prstGeom>
        <a:ln>
          <a:solidFill>
            <a:schemeClr val="bg1">
              <a:lumMod val="85000"/>
            </a:schemeClr>
          </a:solidFill>
        </a:ln>
      </xdr:spPr>
    </xdr:pic>
    <xdr:clientData/>
  </xdr:twoCellAnchor>
  <xdr:twoCellAnchor editAs="oneCell">
    <xdr:from>
      <xdr:col>1</xdr:col>
      <xdr:colOff>76200</xdr:colOff>
      <xdr:row>30</xdr:row>
      <xdr:rowOff>104776</xdr:rowOff>
    </xdr:from>
    <xdr:to>
      <xdr:col>2</xdr:col>
      <xdr:colOff>752475</xdr:colOff>
      <xdr:row>36</xdr:row>
      <xdr:rowOff>104776</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rotWithShape="1">
        <a:blip xmlns:r="http://schemas.openxmlformats.org/officeDocument/2006/relationships" r:embed="rId4">
          <a:duotone>
            <a:schemeClr val="accent1">
              <a:shade val="45000"/>
              <a:satMod val="135000"/>
            </a:schemeClr>
            <a:prstClr val="white"/>
          </a:duotone>
        </a:blip>
        <a:srcRect t="6619" b="4428"/>
        <a:stretch/>
      </xdr:blipFill>
      <xdr:spPr>
        <a:xfrm>
          <a:off x="314325" y="5962651"/>
          <a:ext cx="5114925" cy="1143000"/>
        </a:xfrm>
        <a:prstGeom prst="rect">
          <a:avLst/>
        </a:prstGeom>
        <a:ln>
          <a:solidFill>
            <a:schemeClr val="bg1">
              <a:lumMod val="75000"/>
            </a:schemeClr>
          </a:solidFill>
        </a:ln>
      </xdr:spPr>
    </xdr:pic>
    <xdr:clientData/>
  </xdr:twoCellAnchor>
  <xdr:twoCellAnchor editAs="oneCell">
    <xdr:from>
      <xdr:col>1</xdr:col>
      <xdr:colOff>96036</xdr:colOff>
      <xdr:row>38</xdr:row>
      <xdr:rowOff>101986</xdr:rowOff>
    </xdr:from>
    <xdr:to>
      <xdr:col>2</xdr:col>
      <xdr:colOff>752475</xdr:colOff>
      <xdr:row>42</xdr:row>
      <xdr:rowOff>85607</xdr:rowOff>
    </xdr:to>
    <xdr:pic>
      <xdr:nvPicPr>
        <xdr:cNvPr id="5" name="Picture 4">
          <a:extLst>
            <a:ext uri="{FF2B5EF4-FFF2-40B4-BE49-F238E27FC236}">
              <a16:creationId xmlns:a16="http://schemas.microsoft.com/office/drawing/2014/main" id="{00000000-0008-0000-0200-000005000000}"/>
            </a:ext>
          </a:extLst>
        </xdr:cNvPr>
        <xdr:cNvPicPr>
          <a:picLocks noChangeAspect="1"/>
        </xdr:cNvPicPr>
      </xdr:nvPicPr>
      <xdr:blipFill rotWithShape="1">
        <a:blip xmlns:r="http://schemas.openxmlformats.org/officeDocument/2006/relationships" r:embed="rId5">
          <a:duotone>
            <a:schemeClr val="accent1">
              <a:shade val="45000"/>
              <a:satMod val="135000"/>
            </a:schemeClr>
            <a:prstClr val="white"/>
          </a:duotone>
        </a:blip>
        <a:srcRect t="2041"/>
        <a:stretch/>
      </xdr:blipFill>
      <xdr:spPr>
        <a:xfrm>
          <a:off x="334161" y="7483861"/>
          <a:ext cx="5095089" cy="745621"/>
        </a:xfrm>
        <a:prstGeom prst="rect">
          <a:avLst/>
        </a:prstGeom>
        <a:ln>
          <a:solidFill>
            <a:schemeClr val="bg1">
              <a:lumMod val="75000"/>
            </a:schemeClr>
          </a:solidFill>
        </a:ln>
      </xdr:spPr>
    </xdr:pic>
    <xdr:clientData/>
  </xdr:twoCellAnchor>
  <xdr:twoCellAnchor editAs="oneCell">
    <xdr:from>
      <xdr:col>2</xdr:col>
      <xdr:colOff>800100</xdr:colOff>
      <xdr:row>9</xdr:row>
      <xdr:rowOff>167640</xdr:rowOff>
    </xdr:from>
    <xdr:to>
      <xdr:col>11</xdr:col>
      <xdr:colOff>305310</xdr:colOff>
      <xdr:row>30</xdr:row>
      <xdr:rowOff>33849</xdr:rowOff>
    </xdr:to>
    <xdr:pic>
      <xdr:nvPicPr>
        <xdr:cNvPr id="8" name="Picture 7">
          <a:extLst>
            <a:ext uri="{FF2B5EF4-FFF2-40B4-BE49-F238E27FC236}">
              <a16:creationId xmlns:a16="http://schemas.microsoft.com/office/drawing/2014/main" id="{E4AE3B73-21C1-462B-98FD-2F8F4F68BC5B}"/>
            </a:ext>
          </a:extLst>
        </xdr:cNvPr>
        <xdr:cNvPicPr>
          <a:picLocks noChangeAspect="1"/>
        </xdr:cNvPicPr>
      </xdr:nvPicPr>
      <xdr:blipFill>
        <a:blip xmlns:r="http://schemas.openxmlformats.org/officeDocument/2006/relationships" r:embed="rId6"/>
        <a:stretch>
          <a:fillRect/>
        </a:stretch>
      </xdr:blipFill>
      <xdr:spPr>
        <a:xfrm>
          <a:off x="5608320" y="1958340"/>
          <a:ext cx="5883150" cy="370668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85725</xdr:colOff>
      <xdr:row>2</xdr:row>
      <xdr:rowOff>19050</xdr:rowOff>
    </xdr:from>
    <xdr:to>
      <xdr:col>1</xdr:col>
      <xdr:colOff>3836417</xdr:colOff>
      <xdr:row>13</xdr:row>
      <xdr:rowOff>113902</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1"/>
        <a:stretch>
          <a:fillRect/>
        </a:stretch>
      </xdr:blipFill>
      <xdr:spPr>
        <a:xfrm>
          <a:off x="323850" y="552450"/>
          <a:ext cx="3750692" cy="2209402"/>
        </a:xfrm>
        <a:prstGeom prst="rect">
          <a:avLst/>
        </a:prstGeom>
      </xdr:spPr>
    </xdr:pic>
    <xdr:clientData/>
  </xdr:twoCellAnchor>
  <xdr:twoCellAnchor>
    <xdr:from>
      <xdr:col>8</xdr:col>
      <xdr:colOff>190500</xdr:colOff>
      <xdr:row>3</xdr:row>
      <xdr:rowOff>13231</xdr:rowOff>
    </xdr:from>
    <xdr:to>
      <xdr:col>12</xdr:col>
      <xdr:colOff>266700</xdr:colOff>
      <xdr:row>13</xdr:row>
      <xdr:rowOff>104431</xdr:rowOff>
    </xdr:to>
    <xdr:grpSp>
      <xdr:nvGrpSpPr>
        <xdr:cNvPr id="2" name="Group 1">
          <a:extLst>
            <a:ext uri="{FF2B5EF4-FFF2-40B4-BE49-F238E27FC236}">
              <a16:creationId xmlns:a16="http://schemas.microsoft.com/office/drawing/2014/main" id="{00000000-0008-0000-0C00-000002000000}"/>
            </a:ext>
          </a:extLst>
        </xdr:cNvPr>
        <xdr:cNvGrpSpPr/>
      </xdr:nvGrpSpPr>
      <xdr:grpSpPr>
        <a:xfrm>
          <a:off x="9520767" y="732898"/>
          <a:ext cx="3310466" cy="1962333"/>
          <a:chOff x="9067800" y="232306"/>
          <a:chExt cx="3248025" cy="2005725"/>
        </a:xfrm>
      </xdr:grpSpPr>
      <xdr:pic>
        <xdr:nvPicPr>
          <xdr:cNvPr id="4" name="Picture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2"/>
          <a:stretch>
            <a:fillRect/>
          </a:stretch>
        </xdr:blipFill>
        <xdr:spPr>
          <a:xfrm>
            <a:off x="9067800" y="232306"/>
            <a:ext cx="3248025" cy="2005725"/>
          </a:xfrm>
          <a:prstGeom prst="rect">
            <a:avLst/>
          </a:prstGeom>
          <a:ln>
            <a:solidFill>
              <a:schemeClr val="bg1">
                <a:lumMod val="75000"/>
              </a:schemeClr>
            </a:solidFill>
          </a:ln>
        </xdr:spPr>
      </xdr:pic>
      <xdr:sp macro="" textlink="">
        <xdr:nvSpPr>
          <xdr:cNvPr id="5" name="TextBox 4">
            <a:extLst>
              <a:ext uri="{FF2B5EF4-FFF2-40B4-BE49-F238E27FC236}">
                <a16:creationId xmlns:a16="http://schemas.microsoft.com/office/drawing/2014/main" id="{00000000-0008-0000-0C00-000005000000}"/>
              </a:ext>
            </a:extLst>
          </xdr:cNvPr>
          <xdr:cNvSpPr txBox="1"/>
        </xdr:nvSpPr>
        <xdr:spPr>
          <a:xfrm>
            <a:off x="9763124" y="1943101"/>
            <a:ext cx="466726" cy="2857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-1.96,</a:t>
            </a:r>
          </a:p>
          <a:p>
            <a:pPr algn="ctr"/>
            <a:r>
              <a:rPr lang="en-US" sz="900"/>
              <a:t>7005</a:t>
            </a:r>
          </a:p>
        </xdr:txBody>
      </xdr:sp>
      <xdr:sp macro="" textlink="">
        <xdr:nvSpPr>
          <xdr:cNvPr id="7" name="TextBox 6">
            <a:extLst>
              <a:ext uri="{FF2B5EF4-FFF2-40B4-BE49-F238E27FC236}">
                <a16:creationId xmlns:a16="http://schemas.microsoft.com/office/drawing/2014/main" id="{00000000-0008-0000-0C00-000007000000}"/>
              </a:ext>
            </a:extLst>
          </xdr:cNvPr>
          <xdr:cNvSpPr txBox="1"/>
        </xdr:nvSpPr>
        <xdr:spPr>
          <a:xfrm>
            <a:off x="11153775" y="1943100"/>
            <a:ext cx="466726"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1.96,</a:t>
            </a:r>
          </a:p>
          <a:p>
            <a:pPr algn="ctr"/>
            <a:r>
              <a:rPr lang="en-US" sz="900"/>
              <a:t>7495</a:t>
            </a:r>
          </a:p>
        </xdr:txBody>
      </xdr:sp>
      <xdr:sp macro="" textlink="">
        <xdr:nvSpPr>
          <xdr:cNvPr id="6" name="TextBox 5">
            <a:extLst>
              <a:ext uri="{FF2B5EF4-FFF2-40B4-BE49-F238E27FC236}">
                <a16:creationId xmlns:a16="http://schemas.microsoft.com/office/drawing/2014/main" id="{00000000-0008-0000-0C00-000006000000}"/>
              </a:ext>
            </a:extLst>
          </xdr:cNvPr>
          <xdr:cNvSpPr txBox="1"/>
        </xdr:nvSpPr>
        <xdr:spPr>
          <a:xfrm>
            <a:off x="10058400" y="1228725"/>
            <a:ext cx="1276351"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7005 </a:t>
            </a:r>
            <a:r>
              <a:rPr lang="el-GR" sz="900"/>
              <a:t>≤ μ ≤ </a:t>
            </a:r>
            <a:r>
              <a:rPr lang="en-US" sz="900"/>
              <a:t>7495</a:t>
            </a:r>
          </a:p>
        </xdr:txBody>
      </xdr:sp>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95250</xdr:colOff>
      <xdr:row>2</xdr:row>
      <xdr:rowOff>85725</xdr:rowOff>
    </xdr:from>
    <xdr:to>
      <xdr:col>1</xdr:col>
      <xdr:colOff>3853880</xdr:colOff>
      <xdr:row>11</xdr:row>
      <xdr:rowOff>104456</xdr:rowOff>
    </xdr:to>
    <xdr:pic>
      <xdr:nvPicPr>
        <xdr:cNvPr id="6" name="Picture 5">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1"/>
        <a:stretch>
          <a:fillRect/>
        </a:stretch>
      </xdr:blipFill>
      <xdr:spPr>
        <a:xfrm>
          <a:off x="333375" y="619125"/>
          <a:ext cx="3758630" cy="1742756"/>
        </a:xfrm>
        <a:prstGeom prst="rect">
          <a:avLst/>
        </a:prstGeom>
        <a:ln>
          <a:solidFill>
            <a:schemeClr val="bg1">
              <a:lumMod val="85000"/>
            </a:schemeClr>
          </a:solidFill>
        </a:ln>
      </xdr:spPr>
    </xdr:pic>
    <xdr:clientData/>
  </xdr:twoCellAnchor>
  <xdr:twoCellAnchor>
    <xdr:from>
      <xdr:col>8</xdr:col>
      <xdr:colOff>209550</xdr:colOff>
      <xdr:row>2</xdr:row>
      <xdr:rowOff>3706</xdr:rowOff>
    </xdr:from>
    <xdr:to>
      <xdr:col>11</xdr:col>
      <xdr:colOff>523875</xdr:colOff>
      <xdr:row>12</xdr:row>
      <xdr:rowOff>114300</xdr:rowOff>
    </xdr:to>
    <xdr:grpSp>
      <xdr:nvGrpSpPr>
        <xdr:cNvPr id="9" name="Group 8">
          <a:extLst>
            <a:ext uri="{FF2B5EF4-FFF2-40B4-BE49-F238E27FC236}">
              <a16:creationId xmlns:a16="http://schemas.microsoft.com/office/drawing/2014/main" id="{00000000-0008-0000-0D00-000009000000}"/>
            </a:ext>
          </a:extLst>
        </xdr:cNvPr>
        <xdr:cNvGrpSpPr/>
      </xdr:nvGrpSpPr>
      <xdr:grpSpPr>
        <a:xfrm>
          <a:off x="9833610" y="529486"/>
          <a:ext cx="3301365" cy="1947014"/>
          <a:chOff x="9763125" y="232306"/>
          <a:chExt cx="3248025" cy="2025119"/>
        </a:xfrm>
      </xdr:grpSpPr>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9763125" y="232306"/>
            <a:ext cx="3248025" cy="2005725"/>
          </a:xfrm>
          <a:prstGeom prst="rect">
            <a:avLst/>
          </a:prstGeom>
          <a:ln>
            <a:solidFill>
              <a:schemeClr val="bg1">
                <a:lumMod val="75000"/>
              </a:schemeClr>
            </a:solidFill>
          </a:ln>
        </xdr:spPr>
      </xdr:pic>
      <xdr:sp macro="" textlink="">
        <xdr:nvSpPr>
          <xdr:cNvPr id="4" name="TextBox 3">
            <a:extLst>
              <a:ext uri="{FF2B5EF4-FFF2-40B4-BE49-F238E27FC236}">
                <a16:creationId xmlns:a16="http://schemas.microsoft.com/office/drawing/2014/main" id="{00000000-0008-0000-0D00-000004000000}"/>
              </a:ext>
            </a:extLst>
          </xdr:cNvPr>
          <xdr:cNvSpPr txBox="1"/>
        </xdr:nvSpPr>
        <xdr:spPr>
          <a:xfrm>
            <a:off x="10458449" y="1952626"/>
            <a:ext cx="466726" cy="3047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-2.68,</a:t>
            </a:r>
          </a:p>
          <a:p>
            <a:pPr algn="ctr"/>
            <a:r>
              <a:rPr lang="en-US" sz="900"/>
              <a:t>5.461</a:t>
            </a:r>
          </a:p>
        </xdr:txBody>
      </xdr:sp>
      <xdr:sp macro="" textlink="">
        <xdr:nvSpPr>
          <xdr:cNvPr id="5" name="TextBox 4">
            <a:extLst>
              <a:ext uri="{FF2B5EF4-FFF2-40B4-BE49-F238E27FC236}">
                <a16:creationId xmlns:a16="http://schemas.microsoft.com/office/drawing/2014/main" id="{00000000-0008-0000-0D00-000005000000}"/>
              </a:ext>
            </a:extLst>
          </xdr:cNvPr>
          <xdr:cNvSpPr txBox="1"/>
        </xdr:nvSpPr>
        <xdr:spPr>
          <a:xfrm>
            <a:off x="11849100" y="1952626"/>
            <a:ext cx="466726" cy="295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2.68,</a:t>
            </a:r>
          </a:p>
          <a:p>
            <a:pPr algn="ctr"/>
            <a:r>
              <a:rPr lang="en-US" sz="900"/>
              <a:t>5.542</a:t>
            </a:r>
          </a:p>
        </xdr:txBody>
      </xdr:sp>
      <xdr:sp macro="" textlink="">
        <xdr:nvSpPr>
          <xdr:cNvPr id="8" name="TextBox 7">
            <a:extLst>
              <a:ext uri="{FF2B5EF4-FFF2-40B4-BE49-F238E27FC236}">
                <a16:creationId xmlns:a16="http://schemas.microsoft.com/office/drawing/2014/main" id="{00000000-0008-0000-0D00-000008000000}"/>
              </a:ext>
            </a:extLst>
          </xdr:cNvPr>
          <xdr:cNvSpPr txBox="1"/>
        </xdr:nvSpPr>
        <xdr:spPr>
          <a:xfrm>
            <a:off x="10753725" y="1219200"/>
            <a:ext cx="1276351"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5.461</a:t>
            </a:r>
            <a:r>
              <a:rPr lang="el-GR" sz="900"/>
              <a:t> ≤ μ ≤ </a:t>
            </a:r>
            <a:r>
              <a:rPr lang="en-US" sz="900"/>
              <a:t>5.542</a:t>
            </a:r>
          </a:p>
        </xdr:txBody>
      </xdr:sp>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66674</xdr:colOff>
      <xdr:row>2</xdr:row>
      <xdr:rowOff>38100</xdr:rowOff>
    </xdr:from>
    <xdr:to>
      <xdr:col>1</xdr:col>
      <xdr:colOff>3825875</xdr:colOff>
      <xdr:row>9</xdr:row>
      <xdr:rowOff>104775</xdr:rowOff>
    </xdr:to>
    <xdr:pic>
      <xdr:nvPicPr>
        <xdr:cNvPr id="6" name="Picture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1"/>
        <a:stretch>
          <a:fillRect/>
        </a:stretch>
      </xdr:blipFill>
      <xdr:spPr>
        <a:xfrm>
          <a:off x="304799" y="581025"/>
          <a:ext cx="3759201" cy="1409700"/>
        </a:xfrm>
        <a:prstGeom prst="rect">
          <a:avLst/>
        </a:prstGeom>
        <a:ln>
          <a:solidFill>
            <a:schemeClr val="bg1">
              <a:lumMod val="75000"/>
            </a:schemeClr>
          </a:solidFill>
        </a:ln>
      </xdr:spPr>
    </xdr:pic>
    <xdr:clientData/>
  </xdr:twoCellAnchor>
  <xdr:twoCellAnchor>
    <xdr:from>
      <xdr:col>8</xdr:col>
      <xdr:colOff>190500</xdr:colOff>
      <xdr:row>2</xdr:row>
      <xdr:rowOff>22756</xdr:rowOff>
    </xdr:from>
    <xdr:to>
      <xdr:col>11</xdr:col>
      <xdr:colOff>504825</xdr:colOff>
      <xdr:row>13</xdr:row>
      <xdr:rowOff>38100</xdr:rowOff>
    </xdr:to>
    <xdr:grpSp>
      <xdr:nvGrpSpPr>
        <xdr:cNvPr id="9" name="Group 8">
          <a:extLst>
            <a:ext uri="{FF2B5EF4-FFF2-40B4-BE49-F238E27FC236}">
              <a16:creationId xmlns:a16="http://schemas.microsoft.com/office/drawing/2014/main" id="{00000000-0008-0000-0E00-000009000000}"/>
            </a:ext>
          </a:extLst>
        </xdr:cNvPr>
        <xdr:cNvGrpSpPr/>
      </xdr:nvGrpSpPr>
      <xdr:grpSpPr>
        <a:xfrm>
          <a:off x="9814560" y="548536"/>
          <a:ext cx="3301365" cy="2034644"/>
          <a:chOff x="9763125" y="232306"/>
          <a:chExt cx="3248025" cy="2120369"/>
        </a:xfrm>
      </xdr:grpSpPr>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2"/>
          <a:stretch>
            <a:fillRect/>
          </a:stretch>
        </xdr:blipFill>
        <xdr:spPr>
          <a:xfrm>
            <a:off x="9763125" y="232306"/>
            <a:ext cx="3248025" cy="2005725"/>
          </a:xfrm>
          <a:prstGeom prst="rect">
            <a:avLst/>
          </a:prstGeom>
          <a:ln>
            <a:solidFill>
              <a:schemeClr val="bg1">
                <a:lumMod val="75000"/>
              </a:schemeClr>
            </a:solidFill>
          </a:ln>
        </xdr:spPr>
      </xdr:pic>
      <xdr:sp macro="" textlink="">
        <xdr:nvSpPr>
          <xdr:cNvPr id="3" name="TextBox 2">
            <a:extLst>
              <a:ext uri="{FF2B5EF4-FFF2-40B4-BE49-F238E27FC236}">
                <a16:creationId xmlns:a16="http://schemas.microsoft.com/office/drawing/2014/main" id="{00000000-0008-0000-0E00-000003000000}"/>
              </a:ext>
            </a:extLst>
          </xdr:cNvPr>
          <xdr:cNvSpPr txBox="1"/>
        </xdr:nvSpPr>
        <xdr:spPr>
          <a:xfrm>
            <a:off x="10458449" y="1952626"/>
            <a:ext cx="466726" cy="400049"/>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-2.67,</a:t>
            </a:r>
          </a:p>
          <a:p>
            <a:pPr algn="ctr"/>
            <a:r>
              <a:rPr lang="en-US" sz="900"/>
              <a:t>71.76</a:t>
            </a:r>
          </a:p>
        </xdr:txBody>
      </xdr:sp>
      <xdr:sp macro="" textlink="">
        <xdr:nvSpPr>
          <xdr:cNvPr id="4" name="TextBox 3">
            <a:extLst>
              <a:ext uri="{FF2B5EF4-FFF2-40B4-BE49-F238E27FC236}">
                <a16:creationId xmlns:a16="http://schemas.microsoft.com/office/drawing/2014/main" id="{00000000-0008-0000-0E00-000004000000}"/>
              </a:ext>
            </a:extLst>
          </xdr:cNvPr>
          <xdr:cNvSpPr txBox="1"/>
        </xdr:nvSpPr>
        <xdr:spPr>
          <a:xfrm>
            <a:off x="11849100" y="1943100"/>
            <a:ext cx="466726" cy="400049"/>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2.67,</a:t>
            </a:r>
          </a:p>
          <a:p>
            <a:pPr algn="ctr"/>
            <a:r>
              <a:rPr lang="en-US" sz="900"/>
              <a:t>78.24</a:t>
            </a:r>
          </a:p>
        </xdr:txBody>
      </xdr:sp>
      <xdr:sp macro="" textlink="">
        <xdr:nvSpPr>
          <xdr:cNvPr id="8" name="TextBox 7">
            <a:extLst>
              <a:ext uri="{FF2B5EF4-FFF2-40B4-BE49-F238E27FC236}">
                <a16:creationId xmlns:a16="http://schemas.microsoft.com/office/drawing/2014/main" id="{00000000-0008-0000-0E00-000008000000}"/>
              </a:ext>
            </a:extLst>
          </xdr:cNvPr>
          <xdr:cNvSpPr txBox="1"/>
        </xdr:nvSpPr>
        <xdr:spPr>
          <a:xfrm>
            <a:off x="10753725" y="1228725"/>
            <a:ext cx="1276351"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71.76</a:t>
            </a:r>
            <a:r>
              <a:rPr lang="el-GR" sz="900"/>
              <a:t> ≤ μ ≤ </a:t>
            </a:r>
            <a:r>
              <a:rPr lang="en-US" sz="900"/>
              <a:t>78.24</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76199</xdr:colOff>
      <xdr:row>3</xdr:row>
      <xdr:rowOff>0</xdr:rowOff>
    </xdr:from>
    <xdr:to>
      <xdr:col>1</xdr:col>
      <xdr:colOff>3822700</xdr:colOff>
      <xdr:row>16</xdr:row>
      <xdr:rowOff>74211</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314324" y="573042"/>
          <a:ext cx="3743326" cy="2557061"/>
        </a:xfrm>
        <a:prstGeom prst="rect">
          <a:avLst/>
        </a:prstGeom>
        <a:ln>
          <a:solidFill>
            <a:schemeClr val="bg1">
              <a:lumMod val="85000"/>
            </a:schemeClr>
          </a:solidFill>
        </a:ln>
      </xdr:spPr>
    </xdr:pic>
    <xdr:clientData/>
  </xdr:twoCellAnchor>
  <xdr:twoCellAnchor>
    <xdr:from>
      <xdr:col>9</xdr:col>
      <xdr:colOff>828582</xdr:colOff>
      <xdr:row>2</xdr:row>
      <xdr:rowOff>281127</xdr:rowOff>
    </xdr:from>
    <xdr:to>
      <xdr:col>13</xdr:col>
      <xdr:colOff>547604</xdr:colOff>
      <xdr:row>13</xdr:row>
      <xdr:rowOff>18922</xdr:rowOff>
    </xdr:to>
    <xdr:grpSp>
      <xdr:nvGrpSpPr>
        <xdr:cNvPr id="3" name="Group 2">
          <a:extLst>
            <a:ext uri="{FF2B5EF4-FFF2-40B4-BE49-F238E27FC236}">
              <a16:creationId xmlns:a16="http://schemas.microsoft.com/office/drawing/2014/main" id="{12A9621F-1D51-4EC8-AA86-A7D318B28707}"/>
            </a:ext>
          </a:extLst>
        </xdr:cNvPr>
        <xdr:cNvGrpSpPr/>
      </xdr:nvGrpSpPr>
      <xdr:grpSpPr>
        <a:xfrm>
          <a:off x="9876407" y="651030"/>
          <a:ext cx="3307080" cy="1927620"/>
          <a:chOff x="9239250" y="381000"/>
          <a:chExt cx="3248025" cy="2005725"/>
        </a:xfrm>
      </xdr:grpSpPr>
      <xdr:pic>
        <xdr:nvPicPr>
          <xdr:cNvPr id="4" name="Picture 3">
            <a:extLst>
              <a:ext uri="{FF2B5EF4-FFF2-40B4-BE49-F238E27FC236}">
                <a16:creationId xmlns:a16="http://schemas.microsoft.com/office/drawing/2014/main" id="{3F8AFD2F-680E-4E24-B12C-749A4BD647DA}"/>
              </a:ext>
            </a:extLst>
          </xdr:cNvPr>
          <xdr:cNvPicPr>
            <a:picLocks noChangeAspect="1"/>
          </xdr:cNvPicPr>
        </xdr:nvPicPr>
        <xdr:blipFill>
          <a:blip xmlns:r="http://schemas.openxmlformats.org/officeDocument/2006/relationships" r:embed="rId2"/>
          <a:stretch>
            <a:fillRect/>
          </a:stretch>
        </xdr:blipFill>
        <xdr:spPr>
          <a:xfrm>
            <a:off x="9239250" y="381000"/>
            <a:ext cx="3248025" cy="2005725"/>
          </a:xfrm>
          <a:prstGeom prst="rect">
            <a:avLst/>
          </a:prstGeom>
          <a:ln>
            <a:solidFill>
              <a:schemeClr val="bg1">
                <a:lumMod val="75000"/>
              </a:schemeClr>
            </a:solidFill>
          </a:ln>
        </xdr:spPr>
      </xdr:pic>
      <xdr:sp macro="" textlink="">
        <xdr:nvSpPr>
          <xdr:cNvPr id="5" name="TextBox 4">
            <a:extLst>
              <a:ext uri="{FF2B5EF4-FFF2-40B4-BE49-F238E27FC236}">
                <a16:creationId xmlns:a16="http://schemas.microsoft.com/office/drawing/2014/main" id="{C3B56D52-DF20-4DAD-8D2C-A88CB63C9920}"/>
              </a:ext>
            </a:extLst>
          </xdr:cNvPr>
          <xdr:cNvSpPr txBox="1"/>
        </xdr:nvSpPr>
        <xdr:spPr>
          <a:xfrm>
            <a:off x="9934574" y="2101320"/>
            <a:ext cx="496293"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0.9895</a:t>
            </a:r>
          </a:p>
        </xdr:txBody>
      </xdr:sp>
      <xdr:sp macro="" textlink="">
        <xdr:nvSpPr>
          <xdr:cNvPr id="6" name="TextBox 5">
            <a:extLst>
              <a:ext uri="{FF2B5EF4-FFF2-40B4-BE49-F238E27FC236}">
                <a16:creationId xmlns:a16="http://schemas.microsoft.com/office/drawing/2014/main" id="{92DBFB84-3B3B-495D-90EE-055368FFA7A3}"/>
              </a:ext>
            </a:extLst>
          </xdr:cNvPr>
          <xdr:cNvSpPr txBox="1"/>
        </xdr:nvSpPr>
        <xdr:spPr>
          <a:xfrm>
            <a:off x="11280983" y="2101319"/>
            <a:ext cx="510969"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1.0005</a:t>
            </a:r>
          </a:p>
        </xdr:txBody>
      </xdr:sp>
      <xdr:sp macro="" textlink="">
        <xdr:nvSpPr>
          <xdr:cNvPr id="7" name="TextBox 6">
            <a:extLst>
              <a:ext uri="{FF2B5EF4-FFF2-40B4-BE49-F238E27FC236}">
                <a16:creationId xmlns:a16="http://schemas.microsoft.com/office/drawing/2014/main" id="{06E048EC-0430-4480-989D-B0E40D33F3C2}"/>
              </a:ext>
            </a:extLst>
          </xdr:cNvPr>
          <xdr:cNvSpPr txBox="1"/>
        </xdr:nvSpPr>
        <xdr:spPr>
          <a:xfrm>
            <a:off x="10229850" y="1362075"/>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0.9895</a:t>
            </a:r>
            <a:r>
              <a:rPr lang="el-GR" sz="900"/>
              <a:t> ≤ μ ≤ </a:t>
            </a:r>
            <a:r>
              <a:rPr lang="en-US" sz="900"/>
              <a:t>1.0005</a:t>
            </a:r>
          </a:p>
        </xdr:txBody>
      </xdr:sp>
    </xdr:grpSp>
    <xdr:clientData/>
  </xdr:twoCellAnchor>
  <xdr:twoCellAnchor editAs="oneCell">
    <xdr:from>
      <xdr:col>1</xdr:col>
      <xdr:colOff>0</xdr:colOff>
      <xdr:row>29</xdr:row>
      <xdr:rowOff>0</xdr:rowOff>
    </xdr:from>
    <xdr:to>
      <xdr:col>9</xdr:col>
      <xdr:colOff>42374</xdr:colOff>
      <xdr:row>32</xdr:row>
      <xdr:rowOff>134054</xdr:rowOff>
    </xdr:to>
    <xdr:pic>
      <xdr:nvPicPr>
        <xdr:cNvPr id="10" name="Picture 9">
          <a:extLst>
            <a:ext uri="{FF2B5EF4-FFF2-40B4-BE49-F238E27FC236}">
              <a16:creationId xmlns:a16="http://schemas.microsoft.com/office/drawing/2014/main" id="{0C0A9674-BC37-4914-8374-7672D673B4BC}"/>
            </a:ext>
          </a:extLst>
        </xdr:cNvPr>
        <xdr:cNvPicPr>
          <a:picLocks noChangeAspect="1"/>
        </xdr:cNvPicPr>
      </xdr:nvPicPr>
      <xdr:blipFill>
        <a:blip xmlns:r="http://schemas.openxmlformats.org/officeDocument/2006/relationships" r:embed="rId3"/>
        <a:stretch>
          <a:fillRect/>
        </a:stretch>
      </xdr:blipFill>
      <xdr:spPr>
        <a:xfrm>
          <a:off x="244136" y="5541146"/>
          <a:ext cx="8846063" cy="6889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66675</xdr:colOff>
      <xdr:row>2</xdr:row>
      <xdr:rowOff>85725</xdr:rowOff>
    </xdr:from>
    <xdr:to>
      <xdr:col>1</xdr:col>
      <xdr:colOff>3843199</xdr:colOff>
      <xdr:row>15</xdr:row>
      <xdr:rowOff>123371</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1"/>
        <a:stretch>
          <a:fillRect/>
        </a:stretch>
      </xdr:blipFill>
      <xdr:spPr>
        <a:xfrm>
          <a:off x="304800" y="619125"/>
          <a:ext cx="3776524" cy="2533196"/>
        </a:xfrm>
        <a:prstGeom prst="rect">
          <a:avLst/>
        </a:prstGeom>
        <a:ln>
          <a:solidFill>
            <a:schemeClr val="bg1">
              <a:lumMod val="85000"/>
            </a:schemeClr>
          </a:solidFill>
        </a:ln>
      </xdr:spPr>
    </xdr:pic>
    <xdr:clientData/>
  </xdr:twoCellAnchor>
  <xdr:twoCellAnchor>
    <xdr:from>
      <xdr:col>9</xdr:col>
      <xdr:colOff>441960</xdr:colOff>
      <xdr:row>1</xdr:row>
      <xdr:rowOff>289560</xdr:rowOff>
    </xdr:from>
    <xdr:to>
      <xdr:col>13</xdr:col>
      <xdr:colOff>146685</xdr:colOff>
      <xdr:row>12</xdr:row>
      <xdr:rowOff>45480</xdr:rowOff>
    </xdr:to>
    <xdr:grpSp>
      <xdr:nvGrpSpPr>
        <xdr:cNvPr id="4" name="Group 3">
          <a:extLst>
            <a:ext uri="{FF2B5EF4-FFF2-40B4-BE49-F238E27FC236}">
              <a16:creationId xmlns:a16="http://schemas.microsoft.com/office/drawing/2014/main" id="{5DEB96FB-89D4-494F-A249-711CAF413451}"/>
            </a:ext>
          </a:extLst>
        </xdr:cNvPr>
        <xdr:cNvGrpSpPr/>
      </xdr:nvGrpSpPr>
      <xdr:grpSpPr>
        <a:xfrm>
          <a:off x="9403080" y="480060"/>
          <a:ext cx="3301365" cy="1927620"/>
          <a:chOff x="9239250" y="381000"/>
          <a:chExt cx="3248025" cy="2005725"/>
        </a:xfrm>
      </xdr:grpSpPr>
      <xdr:pic>
        <xdr:nvPicPr>
          <xdr:cNvPr id="5" name="Picture 4">
            <a:extLst>
              <a:ext uri="{FF2B5EF4-FFF2-40B4-BE49-F238E27FC236}">
                <a16:creationId xmlns:a16="http://schemas.microsoft.com/office/drawing/2014/main" id="{90C50157-281B-4E12-9BF9-A347C12C267A}"/>
              </a:ext>
            </a:extLst>
          </xdr:cNvPr>
          <xdr:cNvPicPr>
            <a:picLocks noChangeAspect="1"/>
          </xdr:cNvPicPr>
        </xdr:nvPicPr>
        <xdr:blipFill>
          <a:blip xmlns:r="http://schemas.openxmlformats.org/officeDocument/2006/relationships" r:embed="rId2"/>
          <a:stretch>
            <a:fillRect/>
          </a:stretch>
        </xdr:blipFill>
        <xdr:spPr>
          <a:xfrm>
            <a:off x="9239250" y="381000"/>
            <a:ext cx="3248025" cy="2005725"/>
          </a:xfrm>
          <a:prstGeom prst="rect">
            <a:avLst/>
          </a:prstGeom>
          <a:ln>
            <a:solidFill>
              <a:schemeClr val="bg1">
                <a:lumMod val="75000"/>
              </a:schemeClr>
            </a:solidFill>
          </a:ln>
        </xdr:spPr>
      </xdr:pic>
      <xdr:sp macro="" textlink="">
        <xdr:nvSpPr>
          <xdr:cNvPr id="6" name="TextBox 5">
            <a:extLst>
              <a:ext uri="{FF2B5EF4-FFF2-40B4-BE49-F238E27FC236}">
                <a16:creationId xmlns:a16="http://schemas.microsoft.com/office/drawing/2014/main" id="{CC3F030B-6415-48B2-87F1-401E88896417}"/>
              </a:ext>
            </a:extLst>
          </xdr:cNvPr>
          <xdr:cNvSpPr txBox="1"/>
        </xdr:nvSpPr>
        <xdr:spPr>
          <a:xfrm>
            <a:off x="9934574" y="2101320"/>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47.09</a:t>
            </a:r>
          </a:p>
        </xdr:txBody>
      </xdr:sp>
      <xdr:sp macro="" textlink="">
        <xdr:nvSpPr>
          <xdr:cNvPr id="7" name="TextBox 6">
            <a:extLst>
              <a:ext uri="{FF2B5EF4-FFF2-40B4-BE49-F238E27FC236}">
                <a16:creationId xmlns:a16="http://schemas.microsoft.com/office/drawing/2014/main" id="{D196EA15-F7B6-4EB5-9555-54B39869D81D}"/>
              </a:ext>
            </a:extLst>
          </xdr:cNvPr>
          <xdr:cNvSpPr txBox="1"/>
        </xdr:nvSpPr>
        <xdr:spPr>
          <a:xfrm>
            <a:off x="11325225" y="2101319"/>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68.91</a:t>
            </a:r>
          </a:p>
        </xdr:txBody>
      </xdr:sp>
      <xdr:sp macro="" textlink="">
        <xdr:nvSpPr>
          <xdr:cNvPr id="8" name="TextBox 7">
            <a:extLst>
              <a:ext uri="{FF2B5EF4-FFF2-40B4-BE49-F238E27FC236}">
                <a16:creationId xmlns:a16="http://schemas.microsoft.com/office/drawing/2014/main" id="{5B9EF171-703E-4832-9A0A-146FC505C95B}"/>
              </a:ext>
            </a:extLst>
          </xdr:cNvPr>
          <xdr:cNvSpPr txBox="1"/>
        </xdr:nvSpPr>
        <xdr:spPr>
          <a:xfrm>
            <a:off x="10229850" y="1362075"/>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47.09</a:t>
            </a:r>
            <a:r>
              <a:rPr lang="el-GR" sz="900"/>
              <a:t> ≤ μ ≤ </a:t>
            </a:r>
            <a:r>
              <a:rPr lang="en-US" sz="900"/>
              <a:t>68.91</a:t>
            </a:r>
          </a:p>
        </xdr:txBody>
      </xdr:sp>
    </xdr:grpSp>
    <xdr:clientData/>
  </xdr:twoCellAnchor>
  <xdr:twoCellAnchor editAs="oneCell">
    <xdr:from>
      <xdr:col>1</xdr:col>
      <xdr:colOff>0</xdr:colOff>
      <xdr:row>22</xdr:row>
      <xdr:rowOff>0</xdr:rowOff>
    </xdr:from>
    <xdr:to>
      <xdr:col>9</xdr:col>
      <xdr:colOff>928464</xdr:colOff>
      <xdr:row>25</xdr:row>
      <xdr:rowOff>184689</xdr:rowOff>
    </xdr:to>
    <xdr:pic>
      <xdr:nvPicPr>
        <xdr:cNvPr id="9" name="Picture 8">
          <a:extLst>
            <a:ext uri="{FF2B5EF4-FFF2-40B4-BE49-F238E27FC236}">
              <a16:creationId xmlns:a16="http://schemas.microsoft.com/office/drawing/2014/main" id="{600427D9-9D9A-4E53-B257-CB4D7D99FA19}"/>
            </a:ext>
          </a:extLst>
        </xdr:cNvPr>
        <xdr:cNvPicPr>
          <a:picLocks noChangeAspect="1"/>
        </xdr:cNvPicPr>
      </xdr:nvPicPr>
      <xdr:blipFill>
        <a:blip xmlns:r="http://schemas.openxmlformats.org/officeDocument/2006/relationships" r:embed="rId3"/>
        <a:stretch>
          <a:fillRect/>
        </a:stretch>
      </xdr:blipFill>
      <xdr:spPr>
        <a:xfrm>
          <a:off x="243840" y="4221480"/>
          <a:ext cx="9645744" cy="74094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95250</xdr:colOff>
      <xdr:row>2</xdr:row>
      <xdr:rowOff>114299</xdr:rowOff>
    </xdr:from>
    <xdr:to>
      <xdr:col>1</xdr:col>
      <xdr:colOff>3826843</xdr:colOff>
      <xdr:row>7</xdr:row>
      <xdr:rowOff>58893</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1"/>
        <a:stretch>
          <a:fillRect/>
        </a:stretch>
      </xdr:blipFill>
      <xdr:spPr>
        <a:xfrm>
          <a:off x="333375" y="647699"/>
          <a:ext cx="3731593" cy="906619"/>
        </a:xfrm>
        <a:prstGeom prst="rect">
          <a:avLst/>
        </a:prstGeom>
        <a:ln>
          <a:solidFill>
            <a:schemeClr val="bg1">
              <a:lumMod val="75000"/>
            </a:schemeClr>
          </a:solidFill>
        </a:ln>
      </xdr:spPr>
    </xdr:pic>
    <xdr:clientData/>
  </xdr:twoCellAnchor>
  <xdr:twoCellAnchor editAs="oneCell">
    <xdr:from>
      <xdr:col>1</xdr:col>
      <xdr:colOff>85725</xdr:colOff>
      <xdr:row>7</xdr:row>
      <xdr:rowOff>180975</xdr:rowOff>
    </xdr:from>
    <xdr:to>
      <xdr:col>1</xdr:col>
      <xdr:colOff>3836417</xdr:colOff>
      <xdr:row>18</xdr:row>
      <xdr:rowOff>285352</xdr:rowOff>
    </xdr:to>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2"/>
        <a:stretch>
          <a:fillRect/>
        </a:stretch>
      </xdr:blipFill>
      <xdr:spPr>
        <a:xfrm>
          <a:off x="323850" y="1676400"/>
          <a:ext cx="3750692" cy="2209402"/>
        </a:xfrm>
        <a:prstGeom prst="rect">
          <a:avLst/>
        </a:prstGeom>
        <a:ln>
          <a:solidFill>
            <a:schemeClr val="bg1">
              <a:lumMod val="75000"/>
            </a:schemeClr>
          </a:solidFill>
        </a:ln>
      </xdr:spPr>
    </xdr:pic>
    <xdr:clientData/>
  </xdr:twoCellAnchor>
  <xdr:twoCellAnchor>
    <xdr:from>
      <xdr:col>9</xdr:col>
      <xdr:colOff>541020</xdr:colOff>
      <xdr:row>2</xdr:row>
      <xdr:rowOff>167640</xdr:rowOff>
    </xdr:from>
    <xdr:to>
      <xdr:col>13</xdr:col>
      <xdr:colOff>254846</xdr:colOff>
      <xdr:row>13</xdr:row>
      <xdr:rowOff>103053</xdr:rowOff>
    </xdr:to>
    <xdr:grpSp>
      <xdr:nvGrpSpPr>
        <xdr:cNvPr id="4" name="Group 3">
          <a:extLst>
            <a:ext uri="{FF2B5EF4-FFF2-40B4-BE49-F238E27FC236}">
              <a16:creationId xmlns:a16="http://schemas.microsoft.com/office/drawing/2014/main" id="{28629AC0-C875-4018-BAE0-12C89C396419}"/>
            </a:ext>
          </a:extLst>
        </xdr:cNvPr>
        <xdr:cNvGrpSpPr/>
      </xdr:nvGrpSpPr>
      <xdr:grpSpPr>
        <a:xfrm>
          <a:off x="10149840" y="685800"/>
          <a:ext cx="3310466" cy="1962333"/>
          <a:chOff x="9067800" y="232306"/>
          <a:chExt cx="3248025" cy="2005725"/>
        </a:xfrm>
      </xdr:grpSpPr>
      <xdr:pic>
        <xdr:nvPicPr>
          <xdr:cNvPr id="5" name="Picture 4">
            <a:extLst>
              <a:ext uri="{FF2B5EF4-FFF2-40B4-BE49-F238E27FC236}">
                <a16:creationId xmlns:a16="http://schemas.microsoft.com/office/drawing/2014/main" id="{E490979B-3817-486E-BDC0-DEBAD0AB7E9F}"/>
              </a:ext>
            </a:extLst>
          </xdr:cNvPr>
          <xdr:cNvPicPr>
            <a:picLocks noChangeAspect="1"/>
          </xdr:cNvPicPr>
        </xdr:nvPicPr>
        <xdr:blipFill>
          <a:blip xmlns:r="http://schemas.openxmlformats.org/officeDocument/2006/relationships" r:embed="rId3"/>
          <a:stretch>
            <a:fillRect/>
          </a:stretch>
        </xdr:blipFill>
        <xdr:spPr>
          <a:xfrm>
            <a:off x="9067800" y="232306"/>
            <a:ext cx="3248025" cy="2005725"/>
          </a:xfrm>
          <a:prstGeom prst="rect">
            <a:avLst/>
          </a:prstGeom>
          <a:ln>
            <a:solidFill>
              <a:schemeClr val="bg1">
                <a:lumMod val="75000"/>
              </a:schemeClr>
            </a:solidFill>
          </a:ln>
        </xdr:spPr>
      </xdr:pic>
      <xdr:sp macro="" textlink="">
        <xdr:nvSpPr>
          <xdr:cNvPr id="8" name="TextBox 7">
            <a:extLst>
              <a:ext uri="{FF2B5EF4-FFF2-40B4-BE49-F238E27FC236}">
                <a16:creationId xmlns:a16="http://schemas.microsoft.com/office/drawing/2014/main" id="{63129A4A-2088-4C9F-AF0D-9FAF598223F8}"/>
              </a:ext>
            </a:extLst>
          </xdr:cNvPr>
          <xdr:cNvSpPr txBox="1"/>
        </xdr:nvSpPr>
        <xdr:spPr>
          <a:xfrm>
            <a:off x="9763124" y="1943101"/>
            <a:ext cx="466726" cy="2857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-1.96,</a:t>
            </a:r>
          </a:p>
          <a:p>
            <a:pPr algn="ctr"/>
            <a:r>
              <a:rPr lang="en-US" sz="900"/>
              <a:t>6956</a:t>
            </a:r>
          </a:p>
        </xdr:txBody>
      </xdr:sp>
      <xdr:sp macro="" textlink="">
        <xdr:nvSpPr>
          <xdr:cNvPr id="9" name="TextBox 8">
            <a:extLst>
              <a:ext uri="{FF2B5EF4-FFF2-40B4-BE49-F238E27FC236}">
                <a16:creationId xmlns:a16="http://schemas.microsoft.com/office/drawing/2014/main" id="{8BD2E01A-BE2E-499A-BBE7-34E543C9B9AA}"/>
              </a:ext>
            </a:extLst>
          </xdr:cNvPr>
          <xdr:cNvSpPr txBox="1"/>
        </xdr:nvSpPr>
        <xdr:spPr>
          <a:xfrm>
            <a:off x="11153775" y="1943100"/>
            <a:ext cx="466726"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1.96,</a:t>
            </a:r>
          </a:p>
          <a:p>
            <a:pPr algn="ctr"/>
            <a:r>
              <a:rPr lang="en-US" sz="900"/>
              <a:t>7544</a:t>
            </a:r>
          </a:p>
        </xdr:txBody>
      </xdr:sp>
      <xdr:sp macro="" textlink="">
        <xdr:nvSpPr>
          <xdr:cNvPr id="10" name="TextBox 9">
            <a:extLst>
              <a:ext uri="{FF2B5EF4-FFF2-40B4-BE49-F238E27FC236}">
                <a16:creationId xmlns:a16="http://schemas.microsoft.com/office/drawing/2014/main" id="{78046B18-8CFA-4787-88E7-A0067BD86C11}"/>
              </a:ext>
            </a:extLst>
          </xdr:cNvPr>
          <xdr:cNvSpPr txBox="1"/>
        </xdr:nvSpPr>
        <xdr:spPr>
          <a:xfrm>
            <a:off x="10058400" y="1228725"/>
            <a:ext cx="1276351"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6956 </a:t>
            </a:r>
            <a:r>
              <a:rPr lang="el-GR" sz="900"/>
              <a:t>≤ μ ≤ </a:t>
            </a:r>
            <a:r>
              <a:rPr lang="en-US" sz="900"/>
              <a:t>7544</a:t>
            </a:r>
          </a:p>
        </xdr:txBody>
      </xdr:sp>
    </xdr:grpSp>
    <xdr:clientData/>
  </xdr:twoCellAnchor>
  <xdr:twoCellAnchor editAs="oneCell">
    <xdr:from>
      <xdr:col>1</xdr:col>
      <xdr:colOff>1</xdr:colOff>
      <xdr:row>21</xdr:row>
      <xdr:rowOff>0</xdr:rowOff>
    </xdr:from>
    <xdr:to>
      <xdr:col>1</xdr:col>
      <xdr:colOff>3749041</xdr:colOff>
      <xdr:row>22</xdr:row>
      <xdr:rowOff>431378</xdr:rowOff>
    </xdr:to>
    <xdr:pic>
      <xdr:nvPicPr>
        <xdr:cNvPr id="13" name="Picture 12">
          <a:extLst>
            <a:ext uri="{FF2B5EF4-FFF2-40B4-BE49-F238E27FC236}">
              <a16:creationId xmlns:a16="http://schemas.microsoft.com/office/drawing/2014/main" id="{1740D0E0-617D-4842-97BE-EB9ED131D259}"/>
            </a:ext>
          </a:extLst>
        </xdr:cNvPr>
        <xdr:cNvPicPr>
          <a:picLocks noChangeAspect="1"/>
        </xdr:cNvPicPr>
      </xdr:nvPicPr>
      <xdr:blipFill>
        <a:blip xmlns:r="http://schemas.openxmlformats.org/officeDocument/2006/relationships" r:embed="rId4"/>
        <a:stretch>
          <a:fillRect/>
        </a:stretch>
      </xdr:blipFill>
      <xdr:spPr>
        <a:xfrm>
          <a:off x="243841" y="4244340"/>
          <a:ext cx="3749040" cy="98763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66676</xdr:colOff>
      <xdr:row>2</xdr:row>
      <xdr:rowOff>104774</xdr:rowOff>
    </xdr:from>
    <xdr:to>
      <xdr:col>1</xdr:col>
      <xdr:colOff>3849259</xdr:colOff>
      <xdr:row>17</xdr:row>
      <xdr:rowOff>142350</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1"/>
        <a:stretch>
          <a:fillRect/>
        </a:stretch>
      </xdr:blipFill>
      <xdr:spPr>
        <a:xfrm>
          <a:off x="304801" y="638174"/>
          <a:ext cx="3782583" cy="2904601"/>
        </a:xfrm>
        <a:prstGeom prst="rect">
          <a:avLst/>
        </a:prstGeom>
        <a:ln>
          <a:solidFill>
            <a:schemeClr val="bg1">
              <a:lumMod val="85000"/>
            </a:schemeClr>
          </a:solidFill>
        </a:ln>
      </xdr:spPr>
    </xdr:pic>
    <xdr:clientData/>
  </xdr:twoCellAnchor>
  <xdr:twoCellAnchor>
    <xdr:from>
      <xdr:col>9</xdr:col>
      <xdr:colOff>434340</xdr:colOff>
      <xdr:row>1</xdr:row>
      <xdr:rowOff>259080</xdr:rowOff>
    </xdr:from>
    <xdr:to>
      <xdr:col>13</xdr:col>
      <xdr:colOff>139065</xdr:colOff>
      <xdr:row>12</xdr:row>
      <xdr:rowOff>34394</xdr:rowOff>
    </xdr:to>
    <xdr:grpSp>
      <xdr:nvGrpSpPr>
        <xdr:cNvPr id="9" name="Group 8">
          <a:extLst>
            <a:ext uri="{FF2B5EF4-FFF2-40B4-BE49-F238E27FC236}">
              <a16:creationId xmlns:a16="http://schemas.microsoft.com/office/drawing/2014/main" id="{9030ECB4-29AF-4500-97F6-43AA692A1EC1}"/>
            </a:ext>
          </a:extLst>
        </xdr:cNvPr>
        <xdr:cNvGrpSpPr/>
      </xdr:nvGrpSpPr>
      <xdr:grpSpPr>
        <a:xfrm>
          <a:off x="10317480" y="449580"/>
          <a:ext cx="3301365" cy="1947014"/>
          <a:chOff x="9763125" y="232306"/>
          <a:chExt cx="3248025" cy="2025119"/>
        </a:xfrm>
      </xdr:grpSpPr>
      <xdr:pic>
        <xdr:nvPicPr>
          <xdr:cNvPr id="10" name="Picture 9">
            <a:extLst>
              <a:ext uri="{FF2B5EF4-FFF2-40B4-BE49-F238E27FC236}">
                <a16:creationId xmlns:a16="http://schemas.microsoft.com/office/drawing/2014/main" id="{0E2E5EDA-5E1D-4669-9E9B-E23E2E9E2D85}"/>
              </a:ext>
            </a:extLst>
          </xdr:cNvPr>
          <xdr:cNvPicPr>
            <a:picLocks noChangeAspect="1"/>
          </xdr:cNvPicPr>
        </xdr:nvPicPr>
        <xdr:blipFill>
          <a:blip xmlns:r="http://schemas.openxmlformats.org/officeDocument/2006/relationships" r:embed="rId2"/>
          <a:stretch>
            <a:fillRect/>
          </a:stretch>
        </xdr:blipFill>
        <xdr:spPr>
          <a:xfrm>
            <a:off x="9763125" y="232306"/>
            <a:ext cx="3248025" cy="2005725"/>
          </a:xfrm>
          <a:prstGeom prst="rect">
            <a:avLst/>
          </a:prstGeom>
          <a:ln>
            <a:solidFill>
              <a:schemeClr val="bg1">
                <a:lumMod val="75000"/>
              </a:schemeClr>
            </a:solidFill>
          </a:ln>
        </xdr:spPr>
      </xdr:pic>
      <xdr:sp macro="" textlink="">
        <xdr:nvSpPr>
          <xdr:cNvPr id="11" name="TextBox 10">
            <a:extLst>
              <a:ext uri="{FF2B5EF4-FFF2-40B4-BE49-F238E27FC236}">
                <a16:creationId xmlns:a16="http://schemas.microsoft.com/office/drawing/2014/main" id="{D8770130-7CCE-479D-ACB8-7245785C282B}"/>
              </a:ext>
            </a:extLst>
          </xdr:cNvPr>
          <xdr:cNvSpPr txBox="1"/>
        </xdr:nvSpPr>
        <xdr:spPr>
          <a:xfrm>
            <a:off x="10458449" y="1952626"/>
            <a:ext cx="466726" cy="3047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-1.9842,</a:t>
            </a:r>
          </a:p>
          <a:p>
            <a:pPr algn="ctr"/>
            <a:r>
              <a:rPr lang="en-US" sz="900"/>
              <a:t>-0.0006</a:t>
            </a:r>
          </a:p>
        </xdr:txBody>
      </xdr:sp>
      <xdr:sp macro="" textlink="">
        <xdr:nvSpPr>
          <xdr:cNvPr id="12" name="TextBox 11">
            <a:extLst>
              <a:ext uri="{FF2B5EF4-FFF2-40B4-BE49-F238E27FC236}">
                <a16:creationId xmlns:a16="http://schemas.microsoft.com/office/drawing/2014/main" id="{5C217FAB-C991-47DE-B432-21FECA651EE8}"/>
              </a:ext>
            </a:extLst>
          </xdr:cNvPr>
          <xdr:cNvSpPr txBox="1"/>
        </xdr:nvSpPr>
        <xdr:spPr>
          <a:xfrm>
            <a:off x="11849100" y="1952626"/>
            <a:ext cx="466726" cy="295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lang="en-US" sz="900"/>
              <a:t>1.9842,</a:t>
            </a:r>
          </a:p>
          <a:p>
            <a:pPr algn="ctr"/>
            <a:r>
              <a:rPr lang="en-US" sz="900"/>
              <a:t>0.0001</a:t>
            </a:r>
          </a:p>
        </xdr:txBody>
      </xdr:sp>
      <xdr:sp macro="" textlink="">
        <xdr:nvSpPr>
          <xdr:cNvPr id="13" name="TextBox 12">
            <a:extLst>
              <a:ext uri="{FF2B5EF4-FFF2-40B4-BE49-F238E27FC236}">
                <a16:creationId xmlns:a16="http://schemas.microsoft.com/office/drawing/2014/main" id="{89AEE3B5-111C-497D-AAEA-4B5D5AF75CF8}"/>
              </a:ext>
            </a:extLst>
          </xdr:cNvPr>
          <xdr:cNvSpPr txBox="1"/>
        </xdr:nvSpPr>
        <xdr:spPr>
          <a:xfrm>
            <a:off x="10753725" y="1219200"/>
            <a:ext cx="1276351"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-0.0006</a:t>
            </a:r>
            <a:r>
              <a:rPr lang="el-GR" sz="900"/>
              <a:t> ≤ μ ≤ </a:t>
            </a:r>
            <a:r>
              <a:rPr lang="en-US" sz="900"/>
              <a:t>0.0001</a:t>
            </a:r>
          </a:p>
        </xdr:txBody>
      </xdr:sp>
    </xdr:grpSp>
    <xdr:clientData/>
  </xdr:twoCellAnchor>
  <xdr:twoCellAnchor editAs="oneCell">
    <xdr:from>
      <xdr:col>1</xdr:col>
      <xdr:colOff>0</xdr:colOff>
      <xdr:row>21</xdr:row>
      <xdr:rowOff>1</xdr:rowOff>
    </xdr:from>
    <xdr:to>
      <xdr:col>1</xdr:col>
      <xdr:colOff>3802380</xdr:colOff>
      <xdr:row>24</xdr:row>
      <xdr:rowOff>769621</xdr:rowOff>
    </xdr:to>
    <xdr:pic>
      <xdr:nvPicPr>
        <xdr:cNvPr id="3" name="Picture 2">
          <a:extLst>
            <a:ext uri="{FF2B5EF4-FFF2-40B4-BE49-F238E27FC236}">
              <a16:creationId xmlns:a16="http://schemas.microsoft.com/office/drawing/2014/main" id="{CF5D1D4E-D834-435E-ABA9-FDFC4DD518E0}"/>
            </a:ext>
          </a:extLst>
        </xdr:cNvPr>
        <xdr:cNvPicPr>
          <a:picLocks noChangeAspect="1"/>
        </xdr:cNvPicPr>
      </xdr:nvPicPr>
      <xdr:blipFill>
        <a:blip xmlns:r="http://schemas.openxmlformats.org/officeDocument/2006/relationships" r:embed="rId3"/>
        <a:stretch>
          <a:fillRect/>
        </a:stretch>
      </xdr:blipFill>
      <xdr:spPr>
        <a:xfrm>
          <a:off x="243840" y="4244341"/>
          <a:ext cx="3802380" cy="188976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142875</xdr:colOff>
      <xdr:row>2</xdr:row>
      <xdr:rowOff>19051</xdr:rowOff>
    </xdr:from>
    <xdr:to>
      <xdr:col>1</xdr:col>
      <xdr:colOff>3810000</xdr:colOff>
      <xdr:row>3</xdr:row>
      <xdr:rowOff>190501</xdr:rowOff>
    </xdr:to>
    <xdr:pic>
      <xdr:nvPicPr>
        <xdr:cNvPr id="4" name="Picture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1"/>
        <a:stretch>
          <a:fillRect/>
        </a:stretch>
      </xdr:blipFill>
      <xdr:spPr>
        <a:xfrm>
          <a:off x="381000" y="542926"/>
          <a:ext cx="3667125" cy="36195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85724</xdr:colOff>
      <xdr:row>2</xdr:row>
      <xdr:rowOff>28575</xdr:rowOff>
    </xdr:from>
    <xdr:to>
      <xdr:col>1</xdr:col>
      <xdr:colOff>3834545</xdr:colOff>
      <xdr:row>16</xdr:row>
      <xdr:rowOff>104775</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1"/>
        <a:stretch>
          <a:fillRect/>
        </a:stretch>
      </xdr:blipFill>
      <xdr:spPr>
        <a:xfrm>
          <a:off x="323849" y="571500"/>
          <a:ext cx="3748821" cy="2752725"/>
        </a:xfrm>
        <a:prstGeom prst="rect">
          <a:avLst/>
        </a:prstGeom>
        <a:ln>
          <a:solidFill>
            <a:schemeClr val="bg1">
              <a:lumMod val="75000"/>
            </a:schemeClr>
          </a:solidFill>
        </a:ln>
      </xdr:spPr>
    </xdr:pic>
    <xdr:clientData/>
  </xdr:twoCellAnchor>
  <xdr:twoCellAnchor editAs="oneCell">
    <xdr:from>
      <xdr:col>1</xdr:col>
      <xdr:colOff>1019175</xdr:colOff>
      <xdr:row>18</xdr:row>
      <xdr:rowOff>0</xdr:rowOff>
    </xdr:from>
    <xdr:to>
      <xdr:col>1</xdr:col>
      <xdr:colOff>2057270</xdr:colOff>
      <xdr:row>18</xdr:row>
      <xdr:rowOff>643809</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257300" y="4000500"/>
          <a:ext cx="1038095" cy="64761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66675</xdr:colOff>
      <xdr:row>1</xdr:row>
      <xdr:rowOff>333374</xdr:rowOff>
    </xdr:from>
    <xdr:to>
      <xdr:col>1</xdr:col>
      <xdr:colOff>3865321</xdr:colOff>
      <xdr:row>15</xdr:row>
      <xdr:rowOff>142398</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
        <a:stretch>
          <a:fillRect/>
        </a:stretch>
      </xdr:blipFill>
      <xdr:spPr>
        <a:xfrm>
          <a:off x="304800" y="533399"/>
          <a:ext cx="3798646" cy="2637949"/>
        </a:xfrm>
        <a:prstGeom prst="rect">
          <a:avLst/>
        </a:prstGeom>
        <a:ln>
          <a:solidFill>
            <a:schemeClr val="bg1">
              <a:lumMod val="85000"/>
            </a:schemeClr>
          </a:solidFill>
        </a:ln>
      </xdr:spPr>
    </xdr:pic>
    <xdr:clientData/>
  </xdr:twoCellAnchor>
  <xdr:twoCellAnchor>
    <xdr:from>
      <xdr:col>8</xdr:col>
      <xdr:colOff>228600</xdr:colOff>
      <xdr:row>3</xdr:row>
      <xdr:rowOff>9525</xdr:rowOff>
    </xdr:from>
    <xdr:to>
      <xdr:col>12</xdr:col>
      <xdr:colOff>304800</xdr:colOff>
      <xdr:row>13</xdr:row>
      <xdr:rowOff>100725</xdr:rowOff>
    </xdr:to>
    <xdr:grpSp>
      <xdr:nvGrpSpPr>
        <xdr:cNvPr id="4" name="Group 3">
          <a:extLst>
            <a:ext uri="{FF2B5EF4-FFF2-40B4-BE49-F238E27FC236}">
              <a16:creationId xmlns:a16="http://schemas.microsoft.com/office/drawing/2014/main" id="{00000000-0008-0000-0A00-000004000000}"/>
            </a:ext>
          </a:extLst>
        </xdr:cNvPr>
        <xdr:cNvGrpSpPr/>
      </xdr:nvGrpSpPr>
      <xdr:grpSpPr>
        <a:xfrm>
          <a:off x="8641080" y="718185"/>
          <a:ext cx="3307080" cy="1927620"/>
          <a:chOff x="9239250" y="381000"/>
          <a:chExt cx="3248025" cy="2005725"/>
        </a:xfrm>
      </xdr:grpSpPr>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2"/>
          <a:stretch>
            <a:fillRect/>
          </a:stretch>
        </xdr:blipFill>
        <xdr:spPr>
          <a:xfrm>
            <a:off x="9239250" y="381000"/>
            <a:ext cx="3248025" cy="2005725"/>
          </a:xfrm>
          <a:prstGeom prst="rect">
            <a:avLst/>
          </a:prstGeom>
          <a:ln>
            <a:solidFill>
              <a:schemeClr val="bg1">
                <a:lumMod val="75000"/>
              </a:schemeClr>
            </a:solidFill>
          </a:ln>
        </xdr:spPr>
      </xdr:pic>
      <xdr:sp macro="" textlink="">
        <xdr:nvSpPr>
          <xdr:cNvPr id="6" name="TextBox 5">
            <a:extLst>
              <a:ext uri="{FF2B5EF4-FFF2-40B4-BE49-F238E27FC236}">
                <a16:creationId xmlns:a16="http://schemas.microsoft.com/office/drawing/2014/main" id="{00000000-0008-0000-0A00-000006000000}"/>
              </a:ext>
            </a:extLst>
          </xdr:cNvPr>
          <xdr:cNvSpPr txBox="1"/>
        </xdr:nvSpPr>
        <xdr:spPr>
          <a:xfrm>
            <a:off x="9934574" y="2101320"/>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7304</a:t>
            </a:r>
          </a:p>
        </xdr:txBody>
      </xdr:sp>
      <xdr:sp macro="" textlink="">
        <xdr:nvSpPr>
          <xdr:cNvPr id="7" name="TextBox 6">
            <a:extLst>
              <a:ext uri="{FF2B5EF4-FFF2-40B4-BE49-F238E27FC236}">
                <a16:creationId xmlns:a16="http://schemas.microsoft.com/office/drawing/2014/main" id="{00000000-0008-0000-0A00-000007000000}"/>
              </a:ext>
            </a:extLst>
          </xdr:cNvPr>
          <xdr:cNvSpPr txBox="1"/>
        </xdr:nvSpPr>
        <xdr:spPr>
          <a:xfrm>
            <a:off x="11325225" y="2101319"/>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7696</a:t>
            </a:r>
          </a:p>
        </xdr:txBody>
      </xdr:sp>
      <xdr:sp macro="" textlink="">
        <xdr:nvSpPr>
          <xdr:cNvPr id="8" name="TextBox 7">
            <a:extLst>
              <a:ext uri="{FF2B5EF4-FFF2-40B4-BE49-F238E27FC236}">
                <a16:creationId xmlns:a16="http://schemas.microsoft.com/office/drawing/2014/main" id="{00000000-0008-0000-0A00-000008000000}"/>
              </a:ext>
            </a:extLst>
          </xdr:cNvPr>
          <xdr:cNvSpPr txBox="1"/>
        </xdr:nvSpPr>
        <xdr:spPr>
          <a:xfrm>
            <a:off x="10229850" y="1362075"/>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7304</a:t>
            </a:r>
            <a:r>
              <a:rPr lang="el-GR" sz="900"/>
              <a:t> ≤ μ ≤ </a:t>
            </a:r>
            <a:r>
              <a:rPr lang="en-US" sz="900"/>
              <a:t>7696</a:t>
            </a:r>
          </a:p>
        </xdr:txBody>
      </xdr:sp>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57150</xdr:colOff>
      <xdr:row>2</xdr:row>
      <xdr:rowOff>9525</xdr:rowOff>
    </xdr:from>
    <xdr:to>
      <xdr:col>1</xdr:col>
      <xdr:colOff>3875174</xdr:colOff>
      <xdr:row>8</xdr:row>
      <xdr:rowOff>152169</xdr:rowOff>
    </xdr:to>
    <xdr:pic>
      <xdr:nvPicPr>
        <xdr:cNvPr id="4" name="Picture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1"/>
        <a:stretch>
          <a:fillRect/>
        </a:stretch>
      </xdr:blipFill>
      <xdr:spPr>
        <a:xfrm>
          <a:off x="295275" y="542925"/>
          <a:ext cx="3819929" cy="1304694"/>
        </a:xfrm>
        <a:prstGeom prst="rect">
          <a:avLst/>
        </a:prstGeom>
        <a:ln>
          <a:solidFill>
            <a:schemeClr val="bg1">
              <a:lumMod val="85000"/>
            </a:schemeClr>
          </a:solidFill>
        </a:ln>
      </xdr:spPr>
    </xdr:pic>
    <xdr:clientData/>
  </xdr:twoCellAnchor>
  <xdr:twoCellAnchor>
    <xdr:from>
      <xdr:col>9</xdr:col>
      <xdr:colOff>9525</xdr:colOff>
      <xdr:row>3</xdr:row>
      <xdr:rowOff>9525</xdr:rowOff>
    </xdr:from>
    <xdr:to>
      <xdr:col>12</xdr:col>
      <xdr:colOff>323850</xdr:colOff>
      <xdr:row>13</xdr:row>
      <xdr:rowOff>100725</xdr:rowOff>
    </xdr:to>
    <xdr:grpSp>
      <xdr:nvGrpSpPr>
        <xdr:cNvPr id="2" name="Group 1">
          <a:extLst>
            <a:ext uri="{FF2B5EF4-FFF2-40B4-BE49-F238E27FC236}">
              <a16:creationId xmlns:a16="http://schemas.microsoft.com/office/drawing/2014/main" id="{00000000-0008-0000-0B00-000002000000}"/>
            </a:ext>
          </a:extLst>
        </xdr:cNvPr>
        <xdr:cNvGrpSpPr/>
      </xdr:nvGrpSpPr>
      <xdr:grpSpPr>
        <a:xfrm>
          <a:off x="8940165" y="718185"/>
          <a:ext cx="3301365" cy="1927620"/>
          <a:chOff x="9239250" y="381000"/>
          <a:chExt cx="3248025" cy="2005725"/>
        </a:xfrm>
      </xdr:grpSpPr>
      <xdr:pic>
        <xdr:nvPicPr>
          <xdr:cNvPr id="5" name="Picture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2"/>
          <a:stretch>
            <a:fillRect/>
          </a:stretch>
        </xdr:blipFill>
        <xdr:spPr>
          <a:xfrm>
            <a:off x="9239250" y="381000"/>
            <a:ext cx="3248025" cy="2005725"/>
          </a:xfrm>
          <a:prstGeom prst="rect">
            <a:avLst/>
          </a:prstGeom>
          <a:ln>
            <a:solidFill>
              <a:schemeClr val="bg1">
                <a:lumMod val="75000"/>
              </a:schemeClr>
            </a:solidFill>
          </a:ln>
        </xdr:spPr>
      </xdr:pic>
      <xdr:sp macro="" textlink="">
        <xdr:nvSpPr>
          <xdr:cNvPr id="6" name="TextBox 5">
            <a:extLst>
              <a:ext uri="{FF2B5EF4-FFF2-40B4-BE49-F238E27FC236}">
                <a16:creationId xmlns:a16="http://schemas.microsoft.com/office/drawing/2014/main" id="{00000000-0008-0000-0B00-000006000000}"/>
              </a:ext>
            </a:extLst>
          </xdr:cNvPr>
          <xdr:cNvSpPr txBox="1"/>
        </xdr:nvSpPr>
        <xdr:spPr>
          <a:xfrm>
            <a:off x="9934574" y="2101320"/>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72.57</a:t>
            </a:r>
          </a:p>
        </xdr:txBody>
      </xdr:sp>
      <xdr:sp macro="" textlink="">
        <xdr:nvSpPr>
          <xdr:cNvPr id="7" name="TextBox 6">
            <a:extLst>
              <a:ext uri="{FF2B5EF4-FFF2-40B4-BE49-F238E27FC236}">
                <a16:creationId xmlns:a16="http://schemas.microsoft.com/office/drawing/2014/main" id="{00000000-0008-0000-0B00-000007000000}"/>
              </a:ext>
            </a:extLst>
          </xdr:cNvPr>
          <xdr:cNvSpPr txBox="1"/>
        </xdr:nvSpPr>
        <xdr:spPr>
          <a:xfrm>
            <a:off x="11325225" y="2101319"/>
            <a:ext cx="466726" cy="25135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77.43</a:t>
            </a:r>
          </a:p>
        </xdr:txBody>
      </xdr:sp>
      <xdr:sp macro="" textlink="">
        <xdr:nvSpPr>
          <xdr:cNvPr id="8" name="TextBox 7">
            <a:extLst>
              <a:ext uri="{FF2B5EF4-FFF2-40B4-BE49-F238E27FC236}">
                <a16:creationId xmlns:a16="http://schemas.microsoft.com/office/drawing/2014/main" id="{00000000-0008-0000-0B00-000008000000}"/>
              </a:ext>
            </a:extLst>
          </xdr:cNvPr>
          <xdr:cNvSpPr txBox="1"/>
        </xdr:nvSpPr>
        <xdr:spPr>
          <a:xfrm>
            <a:off x="10229850" y="1362075"/>
            <a:ext cx="1276351" cy="200025"/>
          </a:xfrm>
          <a:prstGeom prst="rect">
            <a:avLst/>
          </a:prstGeom>
          <a:solidFill>
            <a:schemeClr val="lt1"/>
          </a:solidFill>
          <a:ln w="9525" cmpd="sng">
            <a:solidFill>
              <a:schemeClr val="bg1">
                <a:lumMod val="7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a:t>72.57</a:t>
            </a:r>
            <a:r>
              <a:rPr lang="el-GR" sz="900"/>
              <a:t> ≤ μ ≤ </a:t>
            </a:r>
            <a:r>
              <a:rPr lang="en-US" sz="900"/>
              <a:t>77.43</a:t>
            </a:r>
          </a:p>
        </xdr:txBody>
      </xdr:sp>
    </xdr:grp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P23"/>
  <sheetViews>
    <sheetView showGridLines="0" workbookViewId="0"/>
  </sheetViews>
  <sheetFormatPr defaultRowHeight="14.4" x14ac:dyDescent="0.3"/>
  <cols>
    <col min="1" max="1" width="3.5546875" customWidth="1"/>
    <col min="2" max="2" width="89.5546875" style="1" customWidth="1"/>
    <col min="3" max="3" width="9.21875" customWidth="1"/>
    <col min="4" max="4" width="3.77734375" customWidth="1"/>
    <col min="5" max="5" width="8" customWidth="1"/>
    <col min="7" max="7" width="20" customWidth="1"/>
    <col min="8" max="11" width="12.44140625" customWidth="1"/>
    <col min="12" max="12" width="12.5546875" customWidth="1"/>
    <col min="14" max="14" width="18.77734375" bestFit="1" customWidth="1"/>
    <col min="17" max="17" width="18.77734375" customWidth="1"/>
  </cols>
  <sheetData>
    <row r="1" spans="2:16" ht="15" thickBot="1" x14ac:dyDescent="0.35">
      <c r="N1" s="9"/>
    </row>
    <row r="2" spans="2:16" s="13" customFormat="1" ht="34.5" customHeight="1" x14ac:dyDescent="0.3">
      <c r="B2" s="122" t="s">
        <v>1</v>
      </c>
      <c r="C2" s="123"/>
      <c r="E2"/>
      <c r="F2"/>
      <c r="G2" s="22"/>
      <c r="H2" s="17"/>
      <c r="I2" s="17"/>
      <c r="J2" s="17"/>
      <c r="K2" s="17"/>
      <c r="L2" s="23"/>
      <c r="N2" s="9"/>
      <c r="O2"/>
      <c r="P2"/>
    </row>
    <row r="3" spans="2:16" ht="15" customHeight="1" x14ac:dyDescent="0.3">
      <c r="B3" s="124"/>
      <c r="C3" s="125"/>
      <c r="G3" s="18"/>
      <c r="J3" s="8"/>
      <c r="L3" s="20"/>
      <c r="N3" s="9"/>
    </row>
    <row r="4" spans="2:16" ht="15" customHeight="1" x14ac:dyDescent="0.3">
      <c r="B4" s="126"/>
      <c r="C4" s="127"/>
      <c r="G4" s="19"/>
      <c r="J4" s="8"/>
      <c r="L4" s="20"/>
      <c r="N4" s="9"/>
    </row>
    <row r="5" spans="2:16" ht="15" customHeight="1" x14ac:dyDescent="0.3">
      <c r="B5" s="126"/>
      <c r="C5" s="127"/>
      <c r="G5" s="19"/>
      <c r="J5" s="8"/>
      <c r="L5" s="20"/>
      <c r="N5" s="9"/>
    </row>
    <row r="6" spans="2:16" ht="15" customHeight="1" x14ac:dyDescent="0.3">
      <c r="B6" s="126"/>
      <c r="C6" s="127"/>
      <c r="G6" s="19"/>
      <c r="J6" s="8"/>
      <c r="L6" s="20"/>
      <c r="N6" s="9"/>
    </row>
    <row r="7" spans="2:16" ht="15" customHeight="1" x14ac:dyDescent="0.3">
      <c r="B7" s="120"/>
      <c r="C7" s="121"/>
      <c r="G7" s="19"/>
      <c r="J7" s="8"/>
      <c r="L7" s="20"/>
      <c r="N7" s="9"/>
    </row>
    <row r="8" spans="2:16" ht="15" customHeight="1" x14ac:dyDescent="0.3">
      <c r="B8" s="2"/>
      <c r="C8" s="3"/>
      <c r="G8" s="19"/>
      <c r="J8" s="8"/>
      <c r="L8" s="20"/>
      <c r="N8" s="9"/>
    </row>
    <row r="9" spans="2:16" ht="15" customHeight="1" x14ac:dyDescent="0.3">
      <c r="B9" s="130"/>
      <c r="C9" s="131"/>
      <c r="G9" s="19"/>
      <c r="J9" s="8"/>
      <c r="L9" s="20"/>
      <c r="N9" s="9"/>
    </row>
    <row r="10" spans="2:16" ht="15" customHeight="1" x14ac:dyDescent="0.3">
      <c r="B10" s="132"/>
      <c r="C10" s="133"/>
      <c r="G10" s="19"/>
      <c r="J10" s="8"/>
      <c r="L10" s="20"/>
      <c r="N10" s="9"/>
    </row>
    <row r="11" spans="2:16" ht="15" customHeight="1" x14ac:dyDescent="0.3">
      <c r="B11" s="134"/>
      <c r="C11" s="135"/>
      <c r="G11" s="19"/>
      <c r="J11" s="8"/>
      <c r="L11" s="20"/>
      <c r="N11" s="9"/>
    </row>
    <row r="12" spans="2:16" ht="15" customHeight="1" thickBot="1" x14ac:dyDescent="0.35">
      <c r="B12" s="12"/>
      <c r="C12" s="12"/>
      <c r="G12" s="21"/>
      <c r="H12" s="14"/>
      <c r="I12" s="14"/>
      <c r="J12" s="16"/>
      <c r="K12" s="14"/>
      <c r="L12" s="24"/>
      <c r="N12" s="9"/>
    </row>
    <row r="13" spans="2:16" ht="15" customHeight="1" x14ac:dyDescent="0.3">
      <c r="B13" s="136" t="s">
        <v>0</v>
      </c>
      <c r="C13" s="137"/>
      <c r="G13" s="15"/>
      <c r="H13" s="10"/>
      <c r="I13" s="10"/>
      <c r="J13" s="11"/>
      <c r="K13" s="10"/>
      <c r="L13" s="11"/>
      <c r="N13" s="9"/>
    </row>
    <row r="14" spans="2:16" ht="15.75" customHeight="1" x14ac:dyDescent="0.3">
      <c r="B14" s="138"/>
      <c r="C14" s="139"/>
      <c r="N14" s="9"/>
    </row>
    <row r="15" spans="2:16" ht="15.75" customHeight="1" x14ac:dyDescent="0.3">
      <c r="B15" s="140"/>
      <c r="C15" s="141"/>
      <c r="N15" s="9"/>
    </row>
    <row r="16" spans="2:16" ht="15.75" customHeight="1" x14ac:dyDescent="0.3">
      <c r="B16" s="142"/>
      <c r="C16" s="143"/>
      <c r="N16" s="9"/>
    </row>
    <row r="17" spans="2:14" ht="15.75" customHeight="1" x14ac:dyDescent="0.3">
      <c r="B17" s="142"/>
      <c r="C17" s="143"/>
      <c r="N17" s="9"/>
    </row>
    <row r="18" spans="2:14" ht="15.75" customHeight="1" x14ac:dyDescent="0.3">
      <c r="B18" s="142"/>
      <c r="C18" s="143"/>
      <c r="N18" s="9"/>
    </row>
    <row r="19" spans="2:14" ht="15.75" customHeight="1" x14ac:dyDescent="0.3">
      <c r="B19" s="142"/>
      <c r="C19" s="143"/>
      <c r="N19" s="9"/>
    </row>
    <row r="20" spans="2:14" ht="15.75" customHeight="1" x14ac:dyDescent="0.3">
      <c r="B20" s="142"/>
      <c r="C20" s="143"/>
      <c r="N20" s="9"/>
    </row>
    <row r="21" spans="2:14" ht="15.75" customHeight="1" x14ac:dyDescent="0.3">
      <c r="B21" s="142"/>
      <c r="C21" s="143"/>
      <c r="N21" s="9"/>
    </row>
    <row r="22" spans="2:14" ht="15.75" customHeight="1" x14ac:dyDescent="0.3">
      <c r="B22" s="128"/>
      <c r="C22" s="129"/>
      <c r="N22" s="9"/>
    </row>
    <row r="23" spans="2:14" x14ac:dyDescent="0.3">
      <c r="N23" s="9"/>
    </row>
  </sheetData>
  <mergeCells count="18">
    <mergeCell ref="B22:C22"/>
    <mergeCell ref="B9:C9"/>
    <mergeCell ref="B10:C10"/>
    <mergeCell ref="B11:C11"/>
    <mergeCell ref="B13:C14"/>
    <mergeCell ref="B15:C15"/>
    <mergeCell ref="B16:C16"/>
    <mergeCell ref="B17:C17"/>
    <mergeCell ref="B18:C18"/>
    <mergeCell ref="B19:C19"/>
    <mergeCell ref="B20:C20"/>
    <mergeCell ref="B21:C21"/>
    <mergeCell ref="B7:C7"/>
    <mergeCell ref="B2:C2"/>
    <mergeCell ref="B3:C3"/>
    <mergeCell ref="B4:C4"/>
    <mergeCell ref="B5:C5"/>
    <mergeCell ref="B6:C6"/>
  </mergeCell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5" tint="0.79998168889431442"/>
  </sheetPr>
  <dimension ref="A1:G101"/>
  <sheetViews>
    <sheetView showGridLines="0" workbookViewId="0">
      <selection activeCell="D8" sqref="D8"/>
    </sheetView>
  </sheetViews>
  <sheetFormatPr defaultColWidth="9.21875" defaultRowHeight="14.4" x14ac:dyDescent="0.3"/>
  <cols>
    <col min="1" max="1" width="7.5546875" style="81" bestFit="1" customWidth="1"/>
    <col min="2" max="2" width="9.21875" style="81"/>
    <col min="3" max="3" width="23.21875" style="81" bestFit="1" customWidth="1"/>
    <col min="4" max="4" width="12.77734375" style="81" bestFit="1" customWidth="1"/>
    <col min="5" max="5" width="12.77734375" style="81" customWidth="1"/>
    <col min="6" max="6" width="23.21875" style="81" bestFit="1" customWidth="1"/>
    <col min="7" max="7" width="12" style="81" bestFit="1" customWidth="1"/>
    <col min="8" max="16384" width="9.21875" style="81"/>
  </cols>
  <sheetData>
    <row r="1" spans="1:7" ht="15" thickBot="1" x14ac:dyDescent="0.35">
      <c r="A1" s="80" t="s">
        <v>69</v>
      </c>
    </row>
    <row r="2" spans="1:7" x14ac:dyDescent="0.3">
      <c r="A2" s="82">
        <v>-2E-3</v>
      </c>
      <c r="C2" s="182" t="s">
        <v>96</v>
      </c>
      <c r="D2" s="182"/>
      <c r="E2" s="106"/>
      <c r="F2" s="89" t="str">
        <f>C2</f>
        <v>Steel Data</v>
      </c>
    </row>
    <row r="3" spans="1:7" x14ac:dyDescent="0.3">
      <c r="A3" s="82">
        <v>5.0000000000000001E-4</v>
      </c>
      <c r="C3" s="88"/>
      <c r="D3" s="88"/>
      <c r="E3" s="88"/>
    </row>
    <row r="4" spans="1:7" x14ac:dyDescent="0.3">
      <c r="A4" s="82">
        <v>2.5000000000000001E-3</v>
      </c>
      <c r="C4" s="88" t="s">
        <v>71</v>
      </c>
      <c r="D4" s="88">
        <v>-2.3000000000000006E-4</v>
      </c>
      <c r="E4" s="88"/>
      <c r="F4" s="81" t="str">
        <f>C4</f>
        <v>Mean</v>
      </c>
      <c r="G4" s="105">
        <f>AVERAGE(A2:A101)</f>
        <v>-2.3000000000000006E-4</v>
      </c>
    </row>
    <row r="5" spans="1:7" x14ac:dyDescent="0.3">
      <c r="A5" s="82">
        <v>1E-3</v>
      </c>
      <c r="C5" s="88" t="s">
        <v>72</v>
      </c>
      <c r="D5" s="88">
        <v>1.6958356600386089E-4</v>
      </c>
      <c r="E5" s="88"/>
      <c r="F5" s="81" t="str">
        <f t="shared" ref="F5" si="0">C5</f>
        <v>Standard Error</v>
      </c>
      <c r="G5" s="81">
        <f>G6/SQRT(G8)</f>
        <v>1.6958356600386089E-4</v>
      </c>
    </row>
    <row r="6" spans="1:7" x14ac:dyDescent="0.3">
      <c r="A6" s="82">
        <v>2E-3</v>
      </c>
      <c r="C6" s="88" t="s">
        <v>73</v>
      </c>
      <c r="D6" s="88">
        <v>0</v>
      </c>
      <c r="E6" s="88"/>
      <c r="F6" s="81" t="str">
        <f>C8</f>
        <v>Standard Deviation</v>
      </c>
      <c r="G6" s="107">
        <f>_xlfn.STDEV.S(A2:A101)</f>
        <v>1.695835660038609E-3</v>
      </c>
    </row>
    <row r="7" spans="1:7" x14ac:dyDescent="0.3">
      <c r="A7" s="82">
        <v>1E-3</v>
      </c>
      <c r="C7" s="88" t="s">
        <v>74</v>
      </c>
      <c r="D7" s="88">
        <v>0</v>
      </c>
      <c r="E7" s="88"/>
      <c r="F7" s="81" t="str">
        <f>C9</f>
        <v>Sample Variance</v>
      </c>
      <c r="G7" s="81">
        <f>_xlfn.VAR.S(A2:A101)</f>
        <v>2.8758585858585847E-6</v>
      </c>
    </row>
    <row r="8" spans="1:7" x14ac:dyDescent="0.3">
      <c r="A8" s="82">
        <v>5.0000000000000001E-3</v>
      </c>
      <c r="C8" s="88" t="s">
        <v>2</v>
      </c>
      <c r="D8" s="88">
        <v>1.695835660038609E-3</v>
      </c>
      <c r="E8" s="88"/>
      <c r="F8" s="81" t="str">
        <f>C16</f>
        <v>Count</v>
      </c>
      <c r="G8" s="81">
        <f>COUNT(A2:A101)</f>
        <v>100</v>
      </c>
    </row>
    <row r="9" spans="1:7" x14ac:dyDescent="0.3">
      <c r="A9" s="82">
        <v>-2E-3</v>
      </c>
      <c r="C9" s="88" t="s">
        <v>75</v>
      </c>
      <c r="D9" s="88">
        <v>2.8758585858585847E-6</v>
      </c>
      <c r="E9" s="88"/>
      <c r="G9" s="104"/>
    </row>
    <row r="10" spans="1:7" x14ac:dyDescent="0.3">
      <c r="A10" s="82">
        <v>0</v>
      </c>
      <c r="C10" s="88" t="s">
        <v>76</v>
      </c>
      <c r="D10" s="88">
        <v>-0.19682915147361868</v>
      </c>
      <c r="E10" s="88"/>
      <c r="G10" s="104"/>
    </row>
    <row r="11" spans="1:7" x14ac:dyDescent="0.3">
      <c r="A11" s="82">
        <v>1E-3</v>
      </c>
      <c r="C11" s="88" t="s">
        <v>77</v>
      </c>
      <c r="D11" s="88">
        <v>0.35170948807047264</v>
      </c>
      <c r="E11" s="88"/>
    </row>
    <row r="12" spans="1:7" x14ac:dyDescent="0.3">
      <c r="A12" s="82">
        <v>-2.5000000000000001E-3</v>
      </c>
      <c r="C12" s="88" t="s">
        <v>78</v>
      </c>
      <c r="D12" s="88">
        <v>8.0000000000000002E-3</v>
      </c>
      <c r="E12" s="88"/>
    </row>
    <row r="13" spans="1:7" x14ac:dyDescent="0.3">
      <c r="A13" s="82">
        <v>-3.0000000000000001E-3</v>
      </c>
      <c r="C13" s="88" t="s">
        <v>79</v>
      </c>
      <c r="D13" s="88">
        <v>-3.0000000000000001E-3</v>
      </c>
      <c r="E13" s="88"/>
    </row>
    <row r="14" spans="1:7" x14ac:dyDescent="0.3">
      <c r="A14" s="82">
        <v>1E-3</v>
      </c>
      <c r="C14" s="88" t="s">
        <v>80</v>
      </c>
      <c r="D14" s="88">
        <v>5.0000000000000001E-3</v>
      </c>
      <c r="E14" s="88"/>
    </row>
    <row r="15" spans="1:7" x14ac:dyDescent="0.3">
      <c r="A15" s="82">
        <v>-5.0000000000000001E-4</v>
      </c>
      <c r="C15" s="88" t="s">
        <v>81</v>
      </c>
      <c r="D15" s="88">
        <v>-2.3000000000000007E-2</v>
      </c>
      <c r="E15" s="88"/>
    </row>
    <row r="16" spans="1:7" x14ac:dyDescent="0.3">
      <c r="A16" s="82">
        <v>0</v>
      </c>
      <c r="C16" s="88" t="s">
        <v>82</v>
      </c>
      <c r="D16" s="88">
        <v>100</v>
      </c>
      <c r="E16" s="88"/>
    </row>
    <row r="17" spans="1:5" x14ac:dyDescent="0.3">
      <c r="A17" s="82">
        <v>-3.0000000000000001E-3</v>
      </c>
      <c r="C17" s="88" t="s">
        <v>83</v>
      </c>
      <c r="D17" s="88">
        <v>5.0000000000000001E-3</v>
      </c>
      <c r="E17" s="88"/>
    </row>
    <row r="18" spans="1:5" x14ac:dyDescent="0.3">
      <c r="A18" s="82">
        <v>-1E-3</v>
      </c>
      <c r="C18" s="88" t="s">
        <v>84</v>
      </c>
      <c r="D18" s="88">
        <v>-3.0000000000000001E-3</v>
      </c>
      <c r="E18" s="88"/>
    </row>
    <row r="19" spans="1:5" ht="15" thickBot="1" x14ac:dyDescent="0.35">
      <c r="A19" s="82">
        <v>5.0000000000000001E-4</v>
      </c>
      <c r="C19" s="14" t="s">
        <v>85</v>
      </c>
      <c r="D19" s="14">
        <v>3.3649058637533473E-4</v>
      </c>
      <c r="E19" s="88"/>
    </row>
    <row r="20" spans="1:5" x14ac:dyDescent="0.3">
      <c r="A20" s="82">
        <v>2.5000000000000001E-3</v>
      </c>
      <c r="C20" s="32" t="s">
        <v>3</v>
      </c>
    </row>
    <row r="21" spans="1:5" x14ac:dyDescent="0.3">
      <c r="A21" s="82">
        <v>-2.5000000000000001E-3</v>
      </c>
    </row>
    <row r="22" spans="1:5" x14ac:dyDescent="0.3">
      <c r="A22" s="82">
        <v>2E-3</v>
      </c>
    </row>
    <row r="23" spans="1:5" x14ac:dyDescent="0.3">
      <c r="A23" s="82">
        <v>1E-3</v>
      </c>
    </row>
    <row r="24" spans="1:5" x14ac:dyDescent="0.3">
      <c r="A24" s="82">
        <v>1E-3</v>
      </c>
    </row>
    <row r="25" spans="1:5" x14ac:dyDescent="0.3">
      <c r="A25" s="82">
        <v>1E-3</v>
      </c>
    </row>
    <row r="26" spans="1:5" x14ac:dyDescent="0.3">
      <c r="A26" s="82">
        <v>-2E-3</v>
      </c>
    </row>
    <row r="27" spans="1:5" x14ac:dyDescent="0.3">
      <c r="A27" s="82">
        <v>-3.0000000000000001E-3</v>
      </c>
    </row>
    <row r="28" spans="1:5" x14ac:dyDescent="0.3">
      <c r="A28" s="82">
        <v>-1.5E-3</v>
      </c>
    </row>
    <row r="29" spans="1:5" x14ac:dyDescent="0.3">
      <c r="A29" s="82">
        <v>-5.0000000000000001E-4</v>
      </c>
    </row>
    <row r="30" spans="1:5" x14ac:dyDescent="0.3">
      <c r="A30" s="82">
        <v>0</v>
      </c>
    </row>
    <row r="31" spans="1:5" x14ac:dyDescent="0.3">
      <c r="A31" s="82">
        <v>-2.5000000000000001E-3</v>
      </c>
    </row>
    <row r="32" spans="1:5" x14ac:dyDescent="0.3">
      <c r="A32" s="82">
        <v>-3.0000000000000001E-3</v>
      </c>
    </row>
    <row r="33" spans="1:1" x14ac:dyDescent="0.3">
      <c r="A33" s="82">
        <v>-1E-3</v>
      </c>
    </row>
    <row r="34" spans="1:1" x14ac:dyDescent="0.3">
      <c r="A34" s="82">
        <v>2E-3</v>
      </c>
    </row>
    <row r="35" spans="1:1" x14ac:dyDescent="0.3">
      <c r="A35" s="82">
        <v>-1E-3</v>
      </c>
    </row>
    <row r="36" spans="1:1" x14ac:dyDescent="0.3">
      <c r="A36" s="82">
        <v>0</v>
      </c>
    </row>
    <row r="37" spans="1:1" x14ac:dyDescent="0.3">
      <c r="A37" s="82">
        <v>3.0000000000000001E-3</v>
      </c>
    </row>
    <row r="38" spans="1:1" x14ac:dyDescent="0.3">
      <c r="A38" s="82">
        <v>1.5E-3</v>
      </c>
    </row>
    <row r="39" spans="1:1" x14ac:dyDescent="0.3">
      <c r="A39" s="82">
        <v>0</v>
      </c>
    </row>
    <row r="40" spans="1:1" x14ac:dyDescent="0.3">
      <c r="A40" s="82">
        <v>0</v>
      </c>
    </row>
    <row r="41" spans="1:1" x14ac:dyDescent="0.3">
      <c r="A41" s="82">
        <v>-2.5000000000000001E-3</v>
      </c>
    </row>
    <row r="42" spans="1:1" x14ac:dyDescent="0.3">
      <c r="A42" s="82">
        <v>5.0000000000000001E-4</v>
      </c>
    </row>
    <row r="43" spans="1:1" x14ac:dyDescent="0.3">
      <c r="A43" s="82">
        <v>1E-3</v>
      </c>
    </row>
    <row r="44" spans="1:1" x14ac:dyDescent="0.3">
      <c r="A44" s="82">
        <v>5.0000000000000001E-4</v>
      </c>
    </row>
    <row r="45" spans="1:1" x14ac:dyDescent="0.3">
      <c r="A45" s="82">
        <v>1E-3</v>
      </c>
    </row>
    <row r="46" spans="1:1" x14ac:dyDescent="0.3">
      <c r="A46" s="82">
        <v>2.5000000000000001E-3</v>
      </c>
    </row>
    <row r="47" spans="1:1" x14ac:dyDescent="0.3">
      <c r="A47" s="82">
        <v>1E-3</v>
      </c>
    </row>
    <row r="48" spans="1:1" x14ac:dyDescent="0.3">
      <c r="A48" s="82">
        <v>0</v>
      </c>
    </row>
    <row r="49" spans="1:1" x14ac:dyDescent="0.3">
      <c r="A49" s="82">
        <v>-2.5000000000000001E-3</v>
      </c>
    </row>
    <row r="50" spans="1:1" x14ac:dyDescent="0.3">
      <c r="A50" s="82">
        <v>-1E-3</v>
      </c>
    </row>
    <row r="51" spans="1:1" x14ac:dyDescent="0.3">
      <c r="A51" s="82">
        <v>3.5000000000000001E-3</v>
      </c>
    </row>
    <row r="52" spans="1:1" x14ac:dyDescent="0.3">
      <c r="A52" s="82">
        <v>0</v>
      </c>
    </row>
    <row r="53" spans="1:1" x14ac:dyDescent="0.3">
      <c r="A53" s="82">
        <v>-3.0000000000000001E-3</v>
      </c>
    </row>
    <row r="54" spans="1:1" x14ac:dyDescent="0.3">
      <c r="A54" s="82">
        <v>-2E-3</v>
      </c>
    </row>
    <row r="55" spans="1:1" x14ac:dyDescent="0.3">
      <c r="A55" s="82">
        <v>-1E-3</v>
      </c>
    </row>
    <row r="56" spans="1:1" x14ac:dyDescent="0.3">
      <c r="A56" s="82">
        <v>-1.5E-3</v>
      </c>
    </row>
    <row r="57" spans="1:1" x14ac:dyDescent="0.3">
      <c r="A57" s="82">
        <v>-1.5E-3</v>
      </c>
    </row>
    <row r="58" spans="1:1" x14ac:dyDescent="0.3">
      <c r="A58" s="82">
        <v>-2E-3</v>
      </c>
    </row>
    <row r="59" spans="1:1" x14ac:dyDescent="0.3">
      <c r="A59" s="82">
        <v>1E-3</v>
      </c>
    </row>
    <row r="60" spans="1:1" x14ac:dyDescent="0.3">
      <c r="A60" s="82">
        <v>-2.5000000000000001E-3</v>
      </c>
    </row>
    <row r="61" spans="1:1" x14ac:dyDescent="0.3">
      <c r="A61" s="82">
        <v>-5.0000000000000001E-4</v>
      </c>
    </row>
    <row r="62" spans="1:1" x14ac:dyDescent="0.3">
      <c r="A62" s="82">
        <v>-1.5E-3</v>
      </c>
    </row>
    <row r="63" spans="1:1" x14ac:dyDescent="0.3">
      <c r="A63" s="82">
        <v>-5.0000000000000001E-4</v>
      </c>
    </row>
    <row r="64" spans="1:1" x14ac:dyDescent="0.3">
      <c r="A64" s="82">
        <v>-1.5E-3</v>
      </c>
    </row>
    <row r="65" spans="1:1" x14ac:dyDescent="0.3">
      <c r="A65" s="82">
        <v>-5.0000000000000001E-4</v>
      </c>
    </row>
    <row r="66" spans="1:1" x14ac:dyDescent="0.3">
      <c r="A66" s="82">
        <v>-5.0000000000000001E-4</v>
      </c>
    </row>
    <row r="67" spans="1:1" x14ac:dyDescent="0.3">
      <c r="A67" s="82">
        <v>-1E-3</v>
      </c>
    </row>
    <row r="68" spans="1:1" x14ac:dyDescent="0.3">
      <c r="A68" s="82">
        <v>-1.5E-3</v>
      </c>
    </row>
    <row r="69" spans="1:1" x14ac:dyDescent="0.3">
      <c r="A69" s="82">
        <v>2.5000000000000001E-3</v>
      </c>
    </row>
    <row r="70" spans="1:1" x14ac:dyDescent="0.3">
      <c r="A70" s="82">
        <v>1E-3</v>
      </c>
    </row>
    <row r="71" spans="1:1" x14ac:dyDescent="0.3">
      <c r="A71" s="82">
        <v>5.0000000000000001E-4</v>
      </c>
    </row>
    <row r="72" spans="1:1" x14ac:dyDescent="0.3">
      <c r="A72" s="82">
        <v>0</v>
      </c>
    </row>
    <row r="73" spans="1:1" x14ac:dyDescent="0.3">
      <c r="A73" s="82">
        <v>-2E-3</v>
      </c>
    </row>
    <row r="74" spans="1:1" x14ac:dyDescent="0.3">
      <c r="A74" s="82">
        <v>-5.0000000000000001E-4</v>
      </c>
    </row>
    <row r="75" spans="1:1" x14ac:dyDescent="0.3">
      <c r="A75" s="82">
        <v>5.0000000000000001E-4</v>
      </c>
    </row>
    <row r="76" spans="1:1" x14ac:dyDescent="0.3">
      <c r="A76" s="82">
        <v>5.0000000000000001E-4</v>
      </c>
    </row>
    <row r="77" spans="1:1" x14ac:dyDescent="0.3">
      <c r="A77" s="82">
        <v>0</v>
      </c>
    </row>
    <row r="78" spans="1:1" x14ac:dyDescent="0.3">
      <c r="A78" s="82">
        <v>-5.0000000000000001E-4</v>
      </c>
    </row>
    <row r="79" spans="1:1" x14ac:dyDescent="0.3">
      <c r="A79" s="82">
        <v>2E-3</v>
      </c>
    </row>
    <row r="80" spans="1:1" x14ac:dyDescent="0.3">
      <c r="A80" s="82">
        <v>1E-3</v>
      </c>
    </row>
    <row r="81" spans="1:1" x14ac:dyDescent="0.3">
      <c r="A81" s="82">
        <v>-1.5E-3</v>
      </c>
    </row>
    <row r="82" spans="1:1" x14ac:dyDescent="0.3">
      <c r="A82" s="82">
        <v>-1E-3</v>
      </c>
    </row>
    <row r="83" spans="1:1" x14ac:dyDescent="0.3">
      <c r="A83" s="82">
        <v>-1E-3</v>
      </c>
    </row>
    <row r="84" spans="1:1" x14ac:dyDescent="0.3">
      <c r="A84" s="82">
        <v>5.0000000000000001E-4</v>
      </c>
    </row>
    <row r="85" spans="1:1" x14ac:dyDescent="0.3">
      <c r="A85" s="82">
        <v>-2.5000000000000001E-3</v>
      </c>
    </row>
    <row r="86" spans="1:1" x14ac:dyDescent="0.3">
      <c r="A86" s="82">
        <v>2.5000000000000001E-3</v>
      </c>
    </row>
    <row r="87" spans="1:1" x14ac:dyDescent="0.3">
      <c r="A87" s="82">
        <v>2E-3</v>
      </c>
    </row>
    <row r="88" spans="1:1" x14ac:dyDescent="0.3">
      <c r="A88" s="82">
        <v>2.5000000000000001E-3</v>
      </c>
    </row>
    <row r="89" spans="1:1" x14ac:dyDescent="0.3">
      <c r="A89" s="82">
        <v>-2E-3</v>
      </c>
    </row>
    <row r="90" spans="1:1" x14ac:dyDescent="0.3">
      <c r="A90" s="82">
        <v>0</v>
      </c>
    </row>
    <row r="91" spans="1:1" x14ac:dyDescent="0.3">
      <c r="A91" s="82">
        <v>-5.0000000000000001E-4</v>
      </c>
    </row>
    <row r="92" spans="1:1" x14ac:dyDescent="0.3">
      <c r="A92" s="82">
        <v>-1E-3</v>
      </c>
    </row>
    <row r="93" spans="1:1" x14ac:dyDescent="0.3">
      <c r="A93" s="82">
        <v>0</v>
      </c>
    </row>
    <row r="94" spans="1:1" x14ac:dyDescent="0.3">
      <c r="A94" s="82">
        <v>-2E-3</v>
      </c>
    </row>
    <row r="95" spans="1:1" x14ac:dyDescent="0.3">
      <c r="A95" s="82">
        <v>0</v>
      </c>
    </row>
    <row r="96" spans="1:1" x14ac:dyDescent="0.3">
      <c r="A96" s="82">
        <v>0</v>
      </c>
    </row>
    <row r="97" spans="1:1" x14ac:dyDescent="0.3">
      <c r="A97" s="82">
        <v>2E-3</v>
      </c>
    </row>
    <row r="98" spans="1:1" x14ac:dyDescent="0.3">
      <c r="A98" s="82">
        <v>-3.0000000000000001E-3</v>
      </c>
    </row>
    <row r="99" spans="1:1" x14ac:dyDescent="0.3">
      <c r="A99" s="82">
        <v>-5.0000000000000001E-4</v>
      </c>
    </row>
    <row r="100" spans="1:1" x14ac:dyDescent="0.3">
      <c r="A100" s="82">
        <v>-2E-3</v>
      </c>
    </row>
    <row r="101" spans="1:1" x14ac:dyDescent="0.3">
      <c r="A101" s="83">
        <v>-2E-3</v>
      </c>
    </row>
  </sheetData>
  <mergeCells count="1">
    <mergeCell ref="C2:D2"/>
  </mergeCells>
  <hyperlinks>
    <hyperlink ref="C20" location="'Assignment 2'!A1" display="homepage" xr:uid="{00000000-0004-0000-0900-000000000000}"/>
  </hyperlinks>
  <pageMargins left="0.75" right="0.75" top="1" bottom="1" header="0.5" footer="0.5"/>
  <pageSetup orientation="portrait" horizontalDpi="300" verticalDpi="300" r:id="rId1"/>
  <headerFooter alignWithMargin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9" tint="0.79998168889431442"/>
  </sheetPr>
  <dimension ref="B1:N30"/>
  <sheetViews>
    <sheetView showGridLines="0" showRowColHeaders="0" topLeftCell="A5" workbookViewId="0">
      <selection activeCell="J18" sqref="J18"/>
    </sheetView>
  </sheetViews>
  <sheetFormatPr defaultRowHeight="14.4" x14ac:dyDescent="0.3"/>
  <cols>
    <col min="1" max="1" width="3.5546875" customWidth="1"/>
    <col min="2" max="2" width="58.77734375" style="1" customWidth="1"/>
    <col min="3" max="3" width="2.77734375" customWidth="1"/>
    <col min="4" max="4" width="22" customWidth="1"/>
    <col min="9" max="9" width="3.5546875" customWidth="1"/>
    <col min="10" max="10" width="25.77734375" customWidth="1"/>
  </cols>
  <sheetData>
    <row r="1" spans="2:14" ht="15" thickBot="1" x14ac:dyDescent="0.35">
      <c r="D1" s="29"/>
      <c r="E1" s="29"/>
      <c r="F1" s="29"/>
      <c r="G1" s="29"/>
      <c r="H1" s="29"/>
    </row>
    <row r="2" spans="2:14" ht="25.8" x14ac:dyDescent="0.5">
      <c r="B2" s="4" t="s">
        <v>34</v>
      </c>
      <c r="D2" s="156" t="s">
        <v>15</v>
      </c>
      <c r="E2" s="157"/>
      <c r="F2" s="157"/>
      <c r="G2" s="157"/>
      <c r="H2" s="158"/>
    </row>
    <row r="3" spans="2:14" ht="15" thickBot="1" x14ac:dyDescent="0.35">
      <c r="B3" s="5"/>
      <c r="D3" s="33"/>
      <c r="E3" s="28"/>
      <c r="F3" s="28"/>
    </row>
    <row r="4" spans="2:14" x14ac:dyDescent="0.3">
      <c r="B4" s="6"/>
      <c r="D4" s="56" t="s">
        <v>2</v>
      </c>
      <c r="E4" s="57">
        <v>1000</v>
      </c>
      <c r="F4" s="57" t="s">
        <v>17</v>
      </c>
      <c r="G4" s="58"/>
      <c r="H4" s="59"/>
    </row>
    <row r="5" spans="2:14" x14ac:dyDescent="0.3">
      <c r="B5" s="6"/>
      <c r="D5" s="46" t="s">
        <v>5</v>
      </c>
      <c r="E5" s="47">
        <v>64</v>
      </c>
      <c r="F5" s="47" t="s">
        <v>8</v>
      </c>
      <c r="G5" s="60"/>
      <c r="H5" s="61"/>
    </row>
    <row r="6" spans="2:14" x14ac:dyDescent="0.3">
      <c r="B6" s="6"/>
      <c r="D6" s="46" t="s">
        <v>6</v>
      </c>
      <c r="E6" s="47">
        <v>7500</v>
      </c>
      <c r="F6" s="47" t="s">
        <v>17</v>
      </c>
      <c r="G6" s="60"/>
      <c r="H6" s="61"/>
    </row>
    <row r="7" spans="2:14" ht="15" thickBot="1" x14ac:dyDescent="0.35">
      <c r="B7" s="6"/>
      <c r="D7" s="29"/>
      <c r="E7" s="29"/>
      <c r="F7" s="29"/>
      <c r="G7" s="29"/>
      <c r="H7" s="29"/>
    </row>
    <row r="8" spans="2:14" s="43" customFormat="1" x14ac:dyDescent="0.3">
      <c r="B8" s="6"/>
      <c r="D8" s="45" t="s">
        <v>9</v>
      </c>
      <c r="E8" s="53">
        <v>0.95</v>
      </c>
      <c r="F8" s="54"/>
      <c r="G8" s="54"/>
      <c r="H8" s="55"/>
      <c r="J8"/>
      <c r="K8"/>
      <c r="L8"/>
      <c r="M8"/>
      <c r="N8"/>
    </row>
    <row r="9" spans="2:14" x14ac:dyDescent="0.3">
      <c r="B9" s="6"/>
      <c r="D9" s="46" t="s">
        <v>10</v>
      </c>
      <c r="E9" s="52">
        <f>ABS(NORMSINV((1-E8)/2))</f>
        <v>1.9599639845400536</v>
      </c>
      <c r="F9" s="47" t="s">
        <v>21</v>
      </c>
      <c r="G9" s="47"/>
      <c r="H9" s="48"/>
    </row>
    <row r="10" spans="2:14" x14ac:dyDescent="0.3">
      <c r="B10" s="6"/>
      <c r="D10" s="46" t="s">
        <v>11</v>
      </c>
      <c r="E10" s="47">
        <f>E6+(E9*(E4/(SQRT(E5))))</f>
        <v>7744.9954980675066</v>
      </c>
      <c r="F10" s="47" t="s">
        <v>13</v>
      </c>
      <c r="G10" s="47"/>
      <c r="H10" s="48"/>
    </row>
    <row r="11" spans="2:14" x14ac:dyDescent="0.3">
      <c r="B11" s="6"/>
      <c r="D11" s="46" t="s">
        <v>12</v>
      </c>
      <c r="E11" s="47">
        <f>E6-(E9*(E4/(SQRT(E5))))</f>
        <v>7255.0045019324934</v>
      </c>
      <c r="F11" s="47" t="s">
        <v>14</v>
      </c>
      <c r="G11" s="47"/>
      <c r="H11" s="48"/>
    </row>
    <row r="12" spans="2:14" x14ac:dyDescent="0.3">
      <c r="B12" s="6"/>
      <c r="D12" s="165" t="str">
        <f>"a) the 95% confidence interval reads ("&amp;ROUND(E11,0)&amp;" is less than or equal to the D14mean, which is less than or equal to "&amp;ROUND(E10,0)&amp;")"</f>
        <v>a) the 95% confidence interval reads (7255 is less than or equal to the D14mean, which is less than or equal to 7745)</v>
      </c>
      <c r="E12" s="166"/>
      <c r="F12" s="166"/>
      <c r="G12" s="166"/>
      <c r="H12" s="167"/>
    </row>
    <row r="13" spans="2:14" x14ac:dyDescent="0.3">
      <c r="B13" s="6"/>
      <c r="D13" s="168"/>
      <c r="E13" s="169"/>
      <c r="F13" s="169"/>
      <c r="G13" s="169"/>
      <c r="H13" s="170"/>
    </row>
    <row r="14" spans="2:14" ht="15" customHeight="1" x14ac:dyDescent="0.3">
      <c r="B14" s="6"/>
      <c r="D14" s="147" t="s">
        <v>22</v>
      </c>
      <c r="E14" s="148"/>
      <c r="F14" s="148"/>
      <c r="G14" s="148"/>
      <c r="H14" s="149"/>
    </row>
    <row r="15" spans="2:14" x14ac:dyDescent="0.3">
      <c r="B15" s="6"/>
      <c r="D15" s="150"/>
      <c r="E15" s="151"/>
      <c r="F15" s="151"/>
      <c r="G15" s="151"/>
      <c r="H15" s="152"/>
    </row>
    <row r="16" spans="2:14" x14ac:dyDescent="0.3">
      <c r="B16" s="7"/>
      <c r="D16" s="159"/>
      <c r="E16" s="160"/>
      <c r="F16" s="160"/>
      <c r="G16" s="160"/>
      <c r="H16" s="161"/>
    </row>
    <row r="17" spans="2:8" x14ac:dyDescent="0.3">
      <c r="B17" s="32" t="s">
        <v>3</v>
      </c>
      <c r="D17" s="147" t="s">
        <v>23</v>
      </c>
      <c r="E17" s="148"/>
      <c r="F17" s="148"/>
      <c r="G17" s="148"/>
      <c r="H17" s="149"/>
    </row>
    <row r="18" spans="2:8" x14ac:dyDescent="0.3">
      <c r="D18" s="150"/>
      <c r="E18" s="151"/>
      <c r="F18" s="151"/>
      <c r="G18" s="151"/>
      <c r="H18" s="152"/>
    </row>
    <row r="19" spans="2:8" ht="15" customHeight="1" thickBot="1" x14ac:dyDescent="0.35">
      <c r="D19" s="153"/>
      <c r="E19" s="154"/>
      <c r="F19" s="154"/>
      <c r="G19" s="154"/>
      <c r="H19" s="155"/>
    </row>
    <row r="20" spans="2:8" x14ac:dyDescent="0.3">
      <c r="D20" s="62" t="s">
        <v>2</v>
      </c>
      <c r="E20" s="65">
        <v>800</v>
      </c>
      <c r="F20" s="63" t="s">
        <v>17</v>
      </c>
      <c r="G20" s="63"/>
      <c r="H20" s="64"/>
    </row>
    <row r="21" spans="2:8" x14ac:dyDescent="0.3">
      <c r="D21" s="46" t="s">
        <v>9</v>
      </c>
      <c r="E21" s="49">
        <v>0.95</v>
      </c>
      <c r="F21" s="50"/>
      <c r="G21" s="50"/>
      <c r="H21" s="51"/>
    </row>
    <row r="22" spans="2:8" x14ac:dyDescent="0.3">
      <c r="D22" s="46" t="s">
        <v>10</v>
      </c>
      <c r="E22" s="52">
        <f>ABS(NORMSINV((1-E8)/2))</f>
        <v>1.9599639845400536</v>
      </c>
      <c r="F22" s="47" t="s">
        <v>16</v>
      </c>
      <c r="G22" s="47"/>
      <c r="H22" s="48"/>
    </row>
    <row r="23" spans="2:8" x14ac:dyDescent="0.3">
      <c r="D23" s="46" t="s">
        <v>11</v>
      </c>
      <c r="E23" s="68">
        <f>E6+(E22*(E20/(SQRT(E5))))</f>
        <v>7695.9963984540054</v>
      </c>
      <c r="F23" s="47" t="s">
        <v>18</v>
      </c>
      <c r="G23" s="47"/>
      <c r="H23" s="48"/>
    </row>
    <row r="24" spans="2:8" ht="15" customHeight="1" x14ac:dyDescent="0.3">
      <c r="D24" s="46" t="s">
        <v>12</v>
      </c>
      <c r="E24" s="68">
        <f>E6-(E22*(E20/(SQRT(E5))))</f>
        <v>7304.0036015459946</v>
      </c>
      <c r="F24" s="47" t="s">
        <v>19</v>
      </c>
      <c r="G24" s="47"/>
      <c r="H24" s="48"/>
    </row>
    <row r="25" spans="2:8" x14ac:dyDescent="0.3">
      <c r="D25" s="162" t="str">
        <f>"d.a) The 95% confidence interval reads ("&amp;ROUND(E24,0)&amp;" is less than or equal to the mean, which is less than or equal to "&amp;ROUND(E23,0)&amp;")"</f>
        <v>d.a) The 95% confidence interval reads (7304 is less than or equal to the mean, which is less than or equal to 7696)</v>
      </c>
      <c r="E25" s="163"/>
      <c r="F25" s="163"/>
      <c r="G25" s="163"/>
      <c r="H25" s="164"/>
    </row>
    <row r="26" spans="2:8" ht="15" customHeight="1" x14ac:dyDescent="0.3">
      <c r="D26" s="168"/>
      <c r="E26" s="169"/>
      <c r="F26" s="169"/>
      <c r="G26" s="169"/>
      <c r="H26" s="170"/>
    </row>
    <row r="27" spans="2:8" ht="15" customHeight="1" x14ac:dyDescent="0.3">
      <c r="D27" s="147" t="s">
        <v>20</v>
      </c>
      <c r="E27" s="148"/>
      <c r="F27" s="148"/>
      <c r="G27" s="148"/>
      <c r="H27" s="149"/>
    </row>
    <row r="28" spans="2:8" x14ac:dyDescent="0.3">
      <c r="D28" s="150"/>
      <c r="E28" s="151"/>
      <c r="F28" s="151"/>
      <c r="G28" s="151"/>
      <c r="H28" s="152"/>
    </row>
    <row r="29" spans="2:8" x14ac:dyDescent="0.3">
      <c r="D29" s="150"/>
      <c r="E29" s="151"/>
      <c r="F29" s="151"/>
      <c r="G29" s="151"/>
      <c r="H29" s="152"/>
    </row>
    <row r="30" spans="2:8" x14ac:dyDescent="0.3">
      <c r="D30" s="159"/>
      <c r="E30" s="160"/>
      <c r="F30" s="160"/>
      <c r="G30" s="160"/>
      <c r="H30" s="161"/>
    </row>
  </sheetData>
  <mergeCells count="6">
    <mergeCell ref="D25:H26"/>
    <mergeCell ref="D27:H30"/>
    <mergeCell ref="D2:H2"/>
    <mergeCell ref="D12:H13"/>
    <mergeCell ref="D14:H16"/>
    <mergeCell ref="D17:H19"/>
  </mergeCells>
  <hyperlinks>
    <hyperlink ref="B17" location="'Assignment 2'!A1" display="homepage" xr:uid="{00000000-0004-0000-0A00-000000000000}"/>
  </hyperlink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9" tint="0.79998168889431442"/>
  </sheetPr>
  <dimension ref="B1:N27"/>
  <sheetViews>
    <sheetView showGridLines="0" showRowColHeaders="0" workbookViewId="0">
      <selection activeCell="E11" sqref="E11"/>
    </sheetView>
  </sheetViews>
  <sheetFormatPr defaultRowHeight="14.4" x14ac:dyDescent="0.3"/>
  <cols>
    <col min="1" max="1" width="3.5546875" customWidth="1"/>
    <col min="2" max="2" width="58.77734375" style="1" customWidth="1"/>
    <col min="3" max="3" width="2.77734375" customWidth="1"/>
    <col min="4" max="4" width="26.77734375" customWidth="1"/>
    <col min="9" max="9" width="2.77734375" customWidth="1"/>
    <col min="10" max="10" width="25.77734375" customWidth="1"/>
  </cols>
  <sheetData>
    <row r="1" spans="2:14" ht="15" thickBot="1" x14ac:dyDescent="0.35">
      <c r="D1" s="29"/>
      <c r="E1" s="29"/>
      <c r="F1" s="29"/>
      <c r="G1" s="29"/>
      <c r="H1" s="29"/>
    </row>
    <row r="2" spans="2:14" ht="25.8" x14ac:dyDescent="0.5">
      <c r="B2" s="4" t="s">
        <v>35</v>
      </c>
      <c r="D2" s="156" t="s">
        <v>15</v>
      </c>
      <c r="E2" s="157"/>
      <c r="F2" s="157"/>
      <c r="G2" s="157"/>
      <c r="H2" s="158"/>
    </row>
    <row r="3" spans="2:14" ht="15" thickBot="1" x14ac:dyDescent="0.35">
      <c r="B3" s="5"/>
      <c r="D3" s="33"/>
      <c r="E3" s="28"/>
      <c r="F3" s="28"/>
    </row>
    <row r="4" spans="2:14" x14ac:dyDescent="0.3">
      <c r="B4" s="6"/>
      <c r="D4" s="66" t="s">
        <v>28</v>
      </c>
      <c r="E4" s="57">
        <v>9</v>
      </c>
      <c r="F4" s="57" t="s">
        <v>25</v>
      </c>
      <c r="G4" s="58"/>
      <c r="H4" s="59"/>
    </row>
    <row r="5" spans="2:14" x14ac:dyDescent="0.3">
      <c r="B5" s="6"/>
      <c r="D5" s="46" t="s">
        <v>5</v>
      </c>
      <c r="E5" s="47">
        <v>55</v>
      </c>
      <c r="F5" s="47" t="s">
        <v>27</v>
      </c>
      <c r="G5" s="60"/>
      <c r="H5" s="61"/>
    </row>
    <row r="6" spans="2:14" x14ac:dyDescent="0.3">
      <c r="B6" s="6"/>
      <c r="D6" s="46" t="s">
        <v>6</v>
      </c>
      <c r="E6" s="47">
        <v>75</v>
      </c>
      <c r="F6" s="47" t="s">
        <v>25</v>
      </c>
      <c r="G6" s="60"/>
      <c r="H6" s="61"/>
    </row>
    <row r="7" spans="2:14" ht="15" thickBot="1" x14ac:dyDescent="0.35">
      <c r="B7" s="6"/>
      <c r="D7" s="29"/>
      <c r="E7" s="29"/>
      <c r="F7" s="29"/>
      <c r="G7" s="29"/>
      <c r="H7" s="29"/>
    </row>
    <row r="8" spans="2:14" s="43" customFormat="1" x14ac:dyDescent="0.3">
      <c r="B8" s="6"/>
      <c r="D8" s="45" t="s">
        <v>9</v>
      </c>
      <c r="E8" s="53">
        <v>0.95</v>
      </c>
      <c r="F8" s="54"/>
      <c r="G8" s="54"/>
      <c r="H8" s="55"/>
      <c r="J8"/>
      <c r="K8"/>
      <c r="L8"/>
      <c r="M8"/>
      <c r="N8"/>
    </row>
    <row r="9" spans="2:14" x14ac:dyDescent="0.3">
      <c r="B9" s="7"/>
      <c r="D9" s="45" t="s">
        <v>29</v>
      </c>
      <c r="E9" s="52">
        <f>E4/(SQRT(E5))</f>
        <v>1.2135597524338357</v>
      </c>
      <c r="F9" s="69" t="s">
        <v>40</v>
      </c>
      <c r="G9" s="54"/>
      <c r="H9" s="55"/>
    </row>
    <row r="10" spans="2:14" x14ac:dyDescent="0.3">
      <c r="B10" s="31"/>
      <c r="D10" s="45" t="s">
        <v>30</v>
      </c>
      <c r="E10" s="68">
        <f>E5-1</f>
        <v>54</v>
      </c>
      <c r="F10" s="69" t="s">
        <v>41</v>
      </c>
      <c r="G10" s="54"/>
      <c r="H10" s="55"/>
    </row>
    <row r="11" spans="2:14" x14ac:dyDescent="0.3">
      <c r="B11" s="32" t="s">
        <v>3</v>
      </c>
      <c r="D11" s="46" t="s">
        <v>31</v>
      </c>
      <c r="E11" s="52">
        <f>_xlfn.T.INV.2T(1-E8,E10)</f>
        <v>2.0048792881880577</v>
      </c>
      <c r="F11" s="70" t="s">
        <v>42</v>
      </c>
      <c r="G11" s="47"/>
      <c r="H11" s="48"/>
    </row>
    <row r="12" spans="2:14" x14ac:dyDescent="0.3">
      <c r="D12" s="46" t="s">
        <v>32</v>
      </c>
      <c r="E12" s="52">
        <f>E11*E9</f>
        <v>2.4330408126332239</v>
      </c>
      <c r="F12" s="70" t="s">
        <v>43</v>
      </c>
      <c r="G12" s="47"/>
      <c r="H12" s="48"/>
    </row>
    <row r="13" spans="2:14" x14ac:dyDescent="0.3">
      <c r="D13" s="46" t="s">
        <v>11</v>
      </c>
      <c r="E13" s="90">
        <f>E6+(E11*(E4/(SQRT(E5))))</f>
        <v>77.433040812633223</v>
      </c>
      <c r="F13" s="70" t="s">
        <v>44</v>
      </c>
      <c r="G13" s="47"/>
      <c r="H13" s="48"/>
    </row>
    <row r="14" spans="2:14" ht="15" customHeight="1" x14ac:dyDescent="0.3">
      <c r="D14" s="46" t="s">
        <v>12</v>
      </c>
      <c r="E14" s="90">
        <f>E6-(E11*(E4/(SQRT(E5))))</f>
        <v>72.566959187366777</v>
      </c>
      <c r="F14" s="70" t="s">
        <v>45</v>
      </c>
      <c r="G14" s="47"/>
      <c r="H14" s="48"/>
    </row>
    <row r="15" spans="2:14" x14ac:dyDescent="0.3">
      <c r="D15" s="165" t="str">
        <f>"a) the 95% confidence interval reads ("&amp;ROUND(E14,2)&amp;" is less than or equal to the mean, which is less than or equal to "&amp;ROUND(E13,2)&amp;")"</f>
        <v>a) the 95% confidence interval reads (72.57 is less than or equal to the mean, which is less than or equal to 77.43)</v>
      </c>
      <c r="E15" s="166"/>
      <c r="F15" s="166"/>
      <c r="G15" s="166"/>
      <c r="H15" s="167"/>
    </row>
    <row r="16" spans="2:14" x14ac:dyDescent="0.3">
      <c r="D16" s="168"/>
      <c r="E16" s="169"/>
      <c r="F16" s="169"/>
      <c r="G16" s="169"/>
      <c r="H16" s="170"/>
    </row>
    <row r="17" spans="4:8" x14ac:dyDescent="0.3">
      <c r="D17" s="147" t="s">
        <v>33</v>
      </c>
      <c r="E17" s="148"/>
      <c r="F17" s="148"/>
      <c r="G17" s="148"/>
      <c r="H17" s="149"/>
    </row>
    <row r="18" spans="4:8" x14ac:dyDescent="0.3">
      <c r="D18" s="150"/>
      <c r="E18" s="151"/>
      <c r="F18" s="151"/>
      <c r="G18" s="151"/>
      <c r="H18" s="152"/>
    </row>
    <row r="19" spans="4:8" ht="15" customHeight="1" x14ac:dyDescent="0.3">
      <c r="D19" s="159"/>
      <c r="E19" s="160"/>
      <c r="F19" s="160"/>
      <c r="G19" s="160"/>
      <c r="H19" s="161"/>
    </row>
    <row r="24" spans="4:8" ht="15" customHeight="1" x14ac:dyDescent="0.3"/>
    <row r="25" spans="4:8" ht="15" customHeight="1" x14ac:dyDescent="0.3"/>
    <row r="26" spans="4:8" ht="15" customHeight="1" x14ac:dyDescent="0.3"/>
    <row r="27" spans="4:8" ht="15" customHeight="1" x14ac:dyDescent="0.3"/>
  </sheetData>
  <mergeCells count="3">
    <mergeCell ref="D2:H2"/>
    <mergeCell ref="D15:H16"/>
    <mergeCell ref="D17:H19"/>
  </mergeCells>
  <hyperlinks>
    <hyperlink ref="B11" location="'Assignment 2'!A1" display="homepage" xr:uid="{00000000-0004-0000-0B00-000000000000}"/>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9" tint="0.79998168889431442"/>
  </sheetPr>
  <dimension ref="B1:N26"/>
  <sheetViews>
    <sheetView showGridLines="0" topLeftCell="A2" zoomScale="90" zoomScaleNormal="90" workbookViewId="0">
      <selection activeCell="E20" sqref="E20"/>
    </sheetView>
  </sheetViews>
  <sheetFormatPr defaultRowHeight="14.4" x14ac:dyDescent="0.3"/>
  <cols>
    <col min="1" max="1" width="3.5546875" customWidth="1"/>
    <col min="2" max="2" width="58.77734375" style="1" customWidth="1"/>
    <col min="3" max="3" width="2.77734375" customWidth="1"/>
    <col min="4" max="4" width="28.5546875" bestFit="1" customWidth="1"/>
    <col min="5" max="5" width="9.5546875" bestFit="1" customWidth="1"/>
    <col min="8" max="8" width="15" customWidth="1"/>
    <col min="9" max="9" width="3.5546875" customWidth="1"/>
    <col min="10" max="10" width="25.77734375" customWidth="1"/>
  </cols>
  <sheetData>
    <row r="1" spans="2:14" ht="15" thickBot="1" x14ac:dyDescent="0.35">
      <c r="D1" s="29"/>
      <c r="E1" s="29"/>
      <c r="F1" s="29"/>
      <c r="G1" s="29"/>
      <c r="H1" s="29"/>
    </row>
    <row r="2" spans="2:14" ht="25.8" x14ac:dyDescent="0.5">
      <c r="B2" s="4" t="s">
        <v>36</v>
      </c>
      <c r="D2" s="156" t="s">
        <v>15</v>
      </c>
      <c r="E2" s="157"/>
      <c r="F2" s="157"/>
      <c r="G2" s="157"/>
      <c r="H2" s="158"/>
    </row>
    <row r="3" spans="2:14" ht="15" thickBot="1" x14ac:dyDescent="0.35">
      <c r="B3" s="5"/>
    </row>
    <row r="4" spans="2:14" x14ac:dyDescent="0.3">
      <c r="B4" s="6"/>
      <c r="D4" s="181" t="s">
        <v>53</v>
      </c>
      <c r="E4" s="182"/>
      <c r="F4" s="182"/>
      <c r="G4" s="182"/>
      <c r="H4" s="183"/>
    </row>
    <row r="5" spans="2:14" x14ac:dyDescent="0.3">
      <c r="B5" s="6"/>
      <c r="D5" s="74" t="s">
        <v>46</v>
      </c>
      <c r="E5">
        <v>7500</v>
      </c>
      <c r="F5" s="77" t="s">
        <v>54</v>
      </c>
      <c r="G5" s="75"/>
      <c r="H5" s="76"/>
    </row>
    <row r="6" spans="2:14" x14ac:dyDescent="0.3">
      <c r="B6" s="6"/>
      <c r="D6" s="46" t="s">
        <v>39</v>
      </c>
      <c r="E6" s="47">
        <v>0.05</v>
      </c>
      <c r="F6" s="47"/>
      <c r="G6" s="60"/>
      <c r="H6" s="61"/>
    </row>
    <row r="7" spans="2:14" x14ac:dyDescent="0.3">
      <c r="B7" s="6"/>
      <c r="D7" s="46" t="s">
        <v>37</v>
      </c>
      <c r="E7" s="47">
        <v>1000</v>
      </c>
      <c r="F7" s="47"/>
      <c r="G7" s="60"/>
      <c r="H7" s="61"/>
    </row>
    <row r="8" spans="2:14" s="43" customFormat="1" x14ac:dyDescent="0.3">
      <c r="B8" s="6"/>
      <c r="D8" s="45" t="s">
        <v>5</v>
      </c>
      <c r="E8" s="68">
        <v>64</v>
      </c>
      <c r="F8" s="54" t="s">
        <v>38</v>
      </c>
      <c r="G8" s="54"/>
      <c r="H8" s="55"/>
      <c r="J8"/>
      <c r="K8"/>
      <c r="L8"/>
      <c r="M8"/>
      <c r="N8"/>
    </row>
    <row r="9" spans="2:14" x14ac:dyDescent="0.3">
      <c r="B9" s="6"/>
      <c r="D9" s="45" t="s">
        <v>6</v>
      </c>
      <c r="E9" s="68">
        <v>7250</v>
      </c>
      <c r="F9" s="54" t="s">
        <v>17</v>
      </c>
      <c r="G9" s="54"/>
      <c r="H9" s="55"/>
    </row>
    <row r="10" spans="2:14" ht="15" thickBot="1" x14ac:dyDescent="0.35">
      <c r="B10" s="6"/>
      <c r="D10" s="71"/>
      <c r="E10" s="72"/>
      <c r="F10" s="72"/>
      <c r="G10" s="72"/>
      <c r="H10" s="72"/>
    </row>
    <row r="11" spans="2:14" x14ac:dyDescent="0.3">
      <c r="B11" s="6"/>
      <c r="D11" s="184" t="s">
        <v>52</v>
      </c>
      <c r="E11" s="185"/>
      <c r="F11" s="185"/>
      <c r="G11" s="185"/>
      <c r="H11" s="186"/>
    </row>
    <row r="12" spans="2:14" x14ac:dyDescent="0.3">
      <c r="B12" s="6"/>
      <c r="D12" s="46" t="s">
        <v>29</v>
      </c>
      <c r="E12" s="68">
        <f>E7/SQRT(E8)</f>
        <v>125</v>
      </c>
      <c r="F12" s="47" t="s">
        <v>56</v>
      </c>
      <c r="G12" s="47"/>
      <c r="H12" s="48"/>
    </row>
    <row r="13" spans="2:14" x14ac:dyDescent="0.3">
      <c r="B13" s="6"/>
      <c r="D13" s="46" t="s">
        <v>47</v>
      </c>
      <c r="E13" s="52">
        <f>(E9-E5)/E12</f>
        <v>-2</v>
      </c>
      <c r="F13" s="47" t="s">
        <v>57</v>
      </c>
      <c r="G13" s="47"/>
      <c r="H13" s="48"/>
    </row>
    <row r="14" spans="2:14" ht="15" customHeight="1" thickBot="1" x14ac:dyDescent="0.35">
      <c r="B14" s="7"/>
      <c r="D14" s="72"/>
      <c r="E14" s="72"/>
      <c r="F14" s="72"/>
      <c r="G14" s="72"/>
      <c r="H14" s="72"/>
    </row>
    <row r="15" spans="2:14" ht="15" customHeight="1" x14ac:dyDescent="0.3">
      <c r="B15" s="31"/>
      <c r="D15" s="184" t="s">
        <v>48</v>
      </c>
      <c r="E15" s="185"/>
      <c r="F15" s="185"/>
      <c r="G15" s="185"/>
      <c r="H15" s="186"/>
    </row>
    <row r="16" spans="2:14" x14ac:dyDescent="0.3">
      <c r="B16" s="32" t="s">
        <v>3</v>
      </c>
      <c r="D16" s="46" t="s">
        <v>49</v>
      </c>
      <c r="E16" s="47">
        <f>_xlfn.NORM.S.INV(E6/2)</f>
        <v>-1.9599639845400538</v>
      </c>
      <c r="F16" s="47" t="s">
        <v>58</v>
      </c>
      <c r="G16" s="47"/>
      <c r="H16" s="48"/>
    </row>
    <row r="17" spans="2:8" ht="15" customHeight="1" x14ac:dyDescent="0.3">
      <c r="D17" s="46" t="s">
        <v>50</v>
      </c>
      <c r="E17" s="47">
        <f>_xlfn.NORM.S.INV(1-E6/2)</f>
        <v>1.9599639845400536</v>
      </c>
      <c r="F17" s="47" t="s">
        <v>59</v>
      </c>
      <c r="G17" s="47"/>
      <c r="H17" s="48"/>
    </row>
    <row r="18" spans="2:8" x14ac:dyDescent="0.3">
      <c r="D18" s="46" t="s">
        <v>51</v>
      </c>
      <c r="E18" s="47">
        <f>2*(1-_xlfn.NORM.S.DIST(ABS(E13),TRUE))</f>
        <v>4.5500263896358417E-2</v>
      </c>
      <c r="F18" s="47" t="s">
        <v>60</v>
      </c>
      <c r="G18" s="47"/>
      <c r="H18" s="48"/>
    </row>
    <row r="19" spans="2:8" ht="34.5" customHeight="1" x14ac:dyDescent="0.3">
      <c r="D19" s="73" t="str">
        <f>IF(E18&lt;E6,"Reject the null hypothesis","Do not reject the null hypothesis")</f>
        <v>Reject the null hypothesis</v>
      </c>
      <c r="E19" s="190" t="s">
        <v>61</v>
      </c>
      <c r="F19" s="190"/>
      <c r="G19" s="190"/>
      <c r="H19" s="191"/>
    </row>
    <row r="20" spans="2:8" s="27" customFormat="1" x14ac:dyDescent="0.3">
      <c r="B20" s="78"/>
      <c r="D20" s="25" t="s">
        <v>12</v>
      </c>
      <c r="E20" s="79">
        <f>E9+(E16*(E7/SQRT(E8)))</f>
        <v>7005.0045019324934</v>
      </c>
      <c r="F20" s="44" t="s">
        <v>63</v>
      </c>
      <c r="G20" s="44"/>
      <c r="H20" s="26"/>
    </row>
    <row r="21" spans="2:8" x14ac:dyDescent="0.3">
      <c r="D21" s="25" t="s">
        <v>11</v>
      </c>
      <c r="E21" s="79">
        <f>E9-(E16*(E7/SQRT(E8)))</f>
        <v>7494.9954980675066</v>
      </c>
      <c r="F21" s="44" t="s">
        <v>64</v>
      </c>
      <c r="G21" s="44"/>
      <c r="H21" s="26"/>
    </row>
    <row r="22" spans="2:8" ht="31.5" customHeight="1" x14ac:dyDescent="0.3">
      <c r="D22" s="187" t="s">
        <v>55</v>
      </c>
      <c r="E22" s="188"/>
      <c r="F22" s="188"/>
      <c r="G22" s="188"/>
      <c r="H22" s="189"/>
    </row>
    <row r="23" spans="2:8" ht="31.5" customHeight="1" x14ac:dyDescent="0.3">
      <c r="D23" s="171" t="s">
        <v>62</v>
      </c>
      <c r="E23" s="172"/>
      <c r="F23" s="172"/>
      <c r="G23" s="172"/>
      <c r="H23" s="173"/>
    </row>
    <row r="24" spans="2:8" x14ac:dyDescent="0.3">
      <c r="D24" s="171" t="s">
        <v>142</v>
      </c>
      <c r="E24" s="172"/>
      <c r="F24" s="172"/>
      <c r="G24" s="172"/>
      <c r="H24" s="173"/>
    </row>
    <row r="25" spans="2:8" ht="27.75" customHeight="1" x14ac:dyDescent="0.3">
      <c r="D25" s="171" t="s">
        <v>65</v>
      </c>
      <c r="E25" s="172"/>
      <c r="F25" s="172"/>
      <c r="G25" s="172"/>
      <c r="H25" s="173"/>
    </row>
    <row r="26" spans="2:8" ht="15" customHeight="1" x14ac:dyDescent="0.3"/>
  </sheetData>
  <mergeCells count="9">
    <mergeCell ref="D22:H22"/>
    <mergeCell ref="D23:H23"/>
    <mergeCell ref="D24:H24"/>
    <mergeCell ref="D25:H25"/>
    <mergeCell ref="D2:H2"/>
    <mergeCell ref="D15:H15"/>
    <mergeCell ref="D11:H11"/>
    <mergeCell ref="D4:H4"/>
    <mergeCell ref="E19:H19"/>
  </mergeCells>
  <hyperlinks>
    <hyperlink ref="B16" location="'Assignment 2'!A1" display="homepage" xr:uid="{00000000-0004-0000-0C00-000000000000}"/>
  </hyperlink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9" tint="0.79998168889431442"/>
  </sheetPr>
  <dimension ref="B1:N26"/>
  <sheetViews>
    <sheetView showGridLines="0" topLeftCell="A2" workbookViewId="0">
      <selection activeCell="E4" sqref="E4"/>
    </sheetView>
  </sheetViews>
  <sheetFormatPr defaultRowHeight="14.4" x14ac:dyDescent="0.3"/>
  <cols>
    <col min="1" max="1" width="3.5546875" customWidth="1"/>
    <col min="2" max="2" width="58.77734375" style="1" customWidth="1"/>
    <col min="3" max="3" width="2.77734375" customWidth="1"/>
    <col min="4" max="4" width="30.5546875" bestFit="1" customWidth="1"/>
    <col min="5" max="5" width="18" customWidth="1"/>
    <col min="10" max="10" width="25.77734375" customWidth="1"/>
  </cols>
  <sheetData>
    <row r="1" spans="2:14" ht="15" thickBot="1" x14ac:dyDescent="0.35">
      <c r="D1" s="29"/>
      <c r="E1" s="29"/>
      <c r="F1" s="29"/>
      <c r="G1" s="29"/>
      <c r="H1" s="29"/>
    </row>
    <row r="2" spans="2:14" ht="26.4" thickBot="1" x14ac:dyDescent="0.55000000000000004">
      <c r="B2" s="4" t="s">
        <v>113</v>
      </c>
      <c r="D2" s="198" t="s">
        <v>15</v>
      </c>
      <c r="E2" s="199"/>
      <c r="F2" s="199"/>
      <c r="G2" s="199"/>
      <c r="H2" s="200"/>
    </row>
    <row r="3" spans="2:14" x14ac:dyDescent="0.3">
      <c r="B3" s="5"/>
      <c r="D3" s="181" t="s">
        <v>86</v>
      </c>
      <c r="E3" s="182"/>
      <c r="F3" s="182"/>
      <c r="G3" s="182"/>
      <c r="H3" s="183"/>
    </row>
    <row r="4" spans="2:14" x14ac:dyDescent="0.3">
      <c r="B4" s="6"/>
      <c r="D4" s="74" t="s">
        <v>46</v>
      </c>
      <c r="E4">
        <v>5.5</v>
      </c>
      <c r="F4" s="77"/>
      <c r="G4" s="75"/>
      <c r="H4" s="76"/>
    </row>
    <row r="5" spans="2:14" x14ac:dyDescent="0.3">
      <c r="B5" s="6"/>
      <c r="D5" s="46" t="s">
        <v>39</v>
      </c>
      <c r="E5" s="47">
        <v>0.01</v>
      </c>
      <c r="F5" s="47"/>
      <c r="G5" s="60"/>
      <c r="H5" s="61"/>
    </row>
    <row r="6" spans="2:14" x14ac:dyDescent="0.3">
      <c r="B6" s="6"/>
      <c r="D6" s="45" t="s">
        <v>5</v>
      </c>
      <c r="E6" s="47">
        <f>TEABAGS!D16</f>
        <v>50</v>
      </c>
      <c r="F6" s="47"/>
      <c r="G6" s="60"/>
      <c r="H6" s="61"/>
    </row>
    <row r="7" spans="2:14" x14ac:dyDescent="0.3">
      <c r="B7" s="6"/>
      <c r="D7" s="45" t="s">
        <v>6</v>
      </c>
      <c r="E7" s="68">
        <f>TEABAGS!D4</f>
        <v>5.5014000000000012</v>
      </c>
      <c r="F7" s="54"/>
      <c r="G7" s="54"/>
      <c r="H7" s="55"/>
    </row>
    <row r="8" spans="2:14" s="43" customFormat="1" x14ac:dyDescent="0.3">
      <c r="B8" s="6"/>
      <c r="D8" s="45" t="s">
        <v>28</v>
      </c>
      <c r="E8" s="52">
        <f>TEABAGS!D8</f>
        <v>0.10583024528142472</v>
      </c>
      <c r="F8" s="54"/>
      <c r="G8" s="54"/>
      <c r="H8" s="55"/>
      <c r="J8"/>
      <c r="K8"/>
      <c r="L8"/>
      <c r="M8"/>
      <c r="N8"/>
    </row>
    <row r="9" spans="2:14" ht="15" thickBot="1" x14ac:dyDescent="0.35">
      <c r="B9" s="6"/>
      <c r="D9" s="71"/>
      <c r="E9" s="72"/>
      <c r="F9" s="72"/>
      <c r="G9" s="72"/>
      <c r="H9" s="72"/>
    </row>
    <row r="10" spans="2:14" x14ac:dyDescent="0.3">
      <c r="B10" s="6"/>
      <c r="D10" s="184" t="s">
        <v>52</v>
      </c>
      <c r="E10" s="185"/>
      <c r="F10" s="185"/>
      <c r="G10" s="185"/>
      <c r="H10" s="186"/>
    </row>
    <row r="11" spans="2:14" x14ac:dyDescent="0.3">
      <c r="B11" s="6"/>
      <c r="D11" s="46" t="s">
        <v>29</v>
      </c>
      <c r="E11" s="52">
        <f>E8/SQRT(E6)</f>
        <v>1.4966656818626209E-2</v>
      </c>
      <c r="F11" s="47" t="s">
        <v>87</v>
      </c>
      <c r="G11" s="47"/>
      <c r="H11" s="48"/>
    </row>
    <row r="12" spans="2:14" x14ac:dyDescent="0.3">
      <c r="B12" s="7"/>
      <c r="D12" s="46" t="s">
        <v>30</v>
      </c>
      <c r="E12" s="68">
        <f>E6-1</f>
        <v>49</v>
      </c>
      <c r="F12" s="47" t="s">
        <v>88</v>
      </c>
      <c r="G12" s="47"/>
      <c r="H12" s="48"/>
    </row>
    <row r="13" spans="2:14" x14ac:dyDescent="0.3">
      <c r="B13" s="32" t="s">
        <v>3</v>
      </c>
      <c r="D13" s="46" t="s">
        <v>151</v>
      </c>
      <c r="E13" s="52">
        <f>(E7-E4)/E11</f>
        <v>9.354126422267256E-2</v>
      </c>
      <c r="F13" s="47" t="s">
        <v>89</v>
      </c>
      <c r="G13" s="47"/>
      <c r="H13" s="48"/>
    </row>
    <row r="14" spans="2:14" ht="15" customHeight="1" thickBot="1" x14ac:dyDescent="0.35">
      <c r="D14" s="72"/>
      <c r="E14" s="72"/>
      <c r="F14" s="72"/>
      <c r="G14" s="72"/>
      <c r="H14" s="72"/>
    </row>
    <row r="15" spans="2:14" ht="15" customHeight="1" x14ac:dyDescent="0.3">
      <c r="D15" s="184" t="s">
        <v>48</v>
      </c>
      <c r="E15" s="185"/>
      <c r="F15" s="185"/>
      <c r="G15" s="185"/>
      <c r="H15" s="186"/>
    </row>
    <row r="16" spans="2:14" x14ac:dyDescent="0.3">
      <c r="D16" s="46" t="s">
        <v>49</v>
      </c>
      <c r="E16" s="52">
        <f>-_xlfn.T.INV.2T(E5,E12)</f>
        <v>-2.6799519736315514</v>
      </c>
      <c r="F16" s="47" t="s">
        <v>90</v>
      </c>
      <c r="G16" s="47"/>
      <c r="H16" s="48"/>
    </row>
    <row r="17" spans="2:9" ht="15" customHeight="1" x14ac:dyDescent="0.3">
      <c r="D17" s="46" t="s">
        <v>50</v>
      </c>
      <c r="E17" s="52">
        <f>_xlfn.T.INV.2T(E5,E12)</f>
        <v>2.6799519736315514</v>
      </c>
      <c r="F17" s="47" t="s">
        <v>91</v>
      </c>
      <c r="G17" s="47"/>
      <c r="H17" s="48"/>
    </row>
    <row r="18" spans="2:9" x14ac:dyDescent="0.3">
      <c r="D18" s="46" t="s">
        <v>51</v>
      </c>
      <c r="E18" s="52">
        <f>_xlfn.T.DIST.2T(ABS(E13),E12)</f>
        <v>0.92585500979504509</v>
      </c>
      <c r="F18" s="47" t="s">
        <v>92</v>
      </c>
      <c r="G18" s="47"/>
      <c r="H18" s="48"/>
    </row>
    <row r="19" spans="2:9" ht="31.5" customHeight="1" x14ac:dyDescent="0.3">
      <c r="D19" s="73" t="str">
        <f>IF(E18&lt;E5,"Reject the null hypothesis","Do not reject the null hypothesis")</f>
        <v>Do not reject the null hypothesis</v>
      </c>
      <c r="E19" s="190" t="s">
        <v>150</v>
      </c>
      <c r="F19" s="190"/>
      <c r="G19" s="190"/>
      <c r="H19" s="191"/>
      <c r="I19" s="43"/>
    </row>
    <row r="20" spans="2:9" s="27" customFormat="1" x14ac:dyDescent="0.3">
      <c r="B20" s="78"/>
      <c r="D20" s="25" t="s">
        <v>12</v>
      </c>
      <c r="E20" s="93">
        <f>E7+(E16*(E8/SQRT(E6)))</f>
        <v>5.4612900785202578</v>
      </c>
      <c r="F20" s="44" t="s">
        <v>93</v>
      </c>
      <c r="G20" s="44"/>
      <c r="H20" s="26"/>
    </row>
    <row r="21" spans="2:9" x14ac:dyDescent="0.3">
      <c r="D21" s="25" t="s">
        <v>11</v>
      </c>
      <c r="E21" s="93">
        <f>E7+(E17*(E8/SQRT(E6)))</f>
        <v>5.5415099214797445</v>
      </c>
      <c r="F21" s="44" t="s">
        <v>94</v>
      </c>
      <c r="G21" s="44"/>
      <c r="H21" s="26"/>
    </row>
    <row r="22" spans="2:9" ht="30" customHeight="1" x14ac:dyDescent="0.3">
      <c r="D22" s="171" t="s">
        <v>98</v>
      </c>
      <c r="E22" s="172"/>
      <c r="F22" s="172"/>
      <c r="G22" s="172"/>
      <c r="H22" s="173"/>
    </row>
    <row r="23" spans="2:9" ht="30" customHeight="1" x14ac:dyDescent="0.3">
      <c r="D23" s="171" t="str">
        <f>"b) "&amp;ROUND(E20,3)&amp;" ≤ μ ≤ "&amp;ROUND(E21,3)&amp;" - because the mean is within the region of non-rejection, the null hypothesis is not rejected."</f>
        <v>b) 5.461 ≤ μ ≤ 5.542 - because the mean is within the region of non-rejection, the null hypothesis is not rejected.</v>
      </c>
      <c r="E23" s="172"/>
      <c r="F23" s="172"/>
      <c r="G23" s="172"/>
      <c r="H23" s="173"/>
    </row>
    <row r="24" spans="2:9" ht="14.4" customHeight="1" x14ac:dyDescent="0.3">
      <c r="D24" s="171" t="s">
        <v>95</v>
      </c>
      <c r="E24" s="172"/>
      <c r="F24" s="172"/>
      <c r="G24" s="172"/>
      <c r="H24" s="173"/>
    </row>
    <row r="26" spans="2:9" ht="15" customHeight="1" x14ac:dyDescent="0.3"/>
  </sheetData>
  <mergeCells count="8">
    <mergeCell ref="D24:H24"/>
    <mergeCell ref="E19:H19"/>
    <mergeCell ref="D2:H2"/>
    <mergeCell ref="D3:H3"/>
    <mergeCell ref="D10:H10"/>
    <mergeCell ref="D15:H15"/>
    <mergeCell ref="D22:H22"/>
    <mergeCell ref="D23:H23"/>
  </mergeCells>
  <hyperlinks>
    <hyperlink ref="B13" location="'Assignment 2'!A1" display="homepage" xr:uid="{00000000-0004-0000-0D00-000000000000}"/>
  </hyperlink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9" tint="0.79998168889431442"/>
  </sheetPr>
  <dimension ref="B1:N26"/>
  <sheetViews>
    <sheetView showGridLines="0" showRowColHeaders="0" topLeftCell="B2" workbookViewId="0">
      <selection activeCell="J21" sqref="J21"/>
    </sheetView>
  </sheetViews>
  <sheetFormatPr defaultRowHeight="14.4" x14ac:dyDescent="0.3"/>
  <cols>
    <col min="1" max="1" width="3.5546875" customWidth="1"/>
    <col min="2" max="2" width="58.77734375" style="1" customWidth="1"/>
    <col min="3" max="3" width="2.77734375" customWidth="1"/>
    <col min="4" max="4" width="30.5546875" bestFit="1" customWidth="1"/>
    <col min="5" max="5" width="18" customWidth="1"/>
    <col min="10" max="10" width="25.77734375" customWidth="1"/>
  </cols>
  <sheetData>
    <row r="1" spans="2:14" ht="15" thickBot="1" x14ac:dyDescent="0.35">
      <c r="D1" s="29"/>
      <c r="E1" s="29"/>
      <c r="F1" s="29"/>
      <c r="G1" s="29"/>
      <c r="H1" s="29"/>
    </row>
    <row r="2" spans="2:14" ht="26.4" thickBot="1" x14ac:dyDescent="0.55000000000000004">
      <c r="B2" s="4" t="s">
        <v>114</v>
      </c>
      <c r="D2" s="156" t="s">
        <v>15</v>
      </c>
      <c r="E2" s="157"/>
      <c r="F2" s="157"/>
      <c r="G2" s="157"/>
      <c r="H2" s="158"/>
    </row>
    <row r="3" spans="2:14" x14ac:dyDescent="0.3">
      <c r="B3" s="5"/>
      <c r="D3" s="181" t="s">
        <v>86</v>
      </c>
      <c r="E3" s="182"/>
      <c r="F3" s="182"/>
      <c r="G3" s="182"/>
      <c r="H3" s="183"/>
    </row>
    <row r="4" spans="2:14" x14ac:dyDescent="0.3">
      <c r="B4" s="6"/>
      <c r="D4" s="74" t="s">
        <v>111</v>
      </c>
      <c r="E4">
        <v>70</v>
      </c>
      <c r="F4" s="77"/>
      <c r="G4" s="75"/>
      <c r="H4" s="76"/>
    </row>
    <row r="5" spans="2:14" x14ac:dyDescent="0.3">
      <c r="B5" s="6"/>
      <c r="D5" s="46" t="s">
        <v>109</v>
      </c>
      <c r="E5" s="47">
        <v>0.01</v>
      </c>
      <c r="F5" s="47"/>
      <c r="G5" s="60"/>
      <c r="H5" s="61"/>
    </row>
    <row r="6" spans="2:14" x14ac:dyDescent="0.3">
      <c r="B6" s="6"/>
      <c r="D6" s="45" t="s">
        <v>110</v>
      </c>
      <c r="E6" s="47">
        <v>55</v>
      </c>
      <c r="F6" s="47"/>
      <c r="G6" s="60"/>
      <c r="H6" s="61"/>
    </row>
    <row r="7" spans="2:14" x14ac:dyDescent="0.3">
      <c r="B7" s="6"/>
      <c r="D7" s="45" t="s">
        <v>112</v>
      </c>
      <c r="E7" s="68">
        <v>75</v>
      </c>
      <c r="F7" s="54" t="s">
        <v>25</v>
      </c>
      <c r="G7" s="54"/>
      <c r="H7" s="55"/>
    </row>
    <row r="8" spans="2:14" s="43" customFormat="1" x14ac:dyDescent="0.3">
      <c r="B8" s="6"/>
      <c r="D8" s="45" t="s">
        <v>28</v>
      </c>
      <c r="E8" s="68">
        <v>9</v>
      </c>
      <c r="F8" s="54" t="s">
        <v>25</v>
      </c>
      <c r="G8" s="54"/>
      <c r="H8" s="55"/>
      <c r="J8"/>
      <c r="K8"/>
      <c r="L8"/>
      <c r="M8"/>
      <c r="N8"/>
    </row>
    <row r="9" spans="2:14" ht="15" thickBot="1" x14ac:dyDescent="0.35">
      <c r="B9" s="6"/>
      <c r="D9" s="71"/>
      <c r="E9" s="72"/>
      <c r="F9" s="72"/>
      <c r="G9" s="72"/>
      <c r="H9" s="72"/>
    </row>
    <row r="10" spans="2:14" x14ac:dyDescent="0.3">
      <c r="B10" s="7"/>
      <c r="D10" s="184" t="s">
        <v>52</v>
      </c>
      <c r="E10" s="185"/>
      <c r="F10" s="185"/>
      <c r="G10" s="185"/>
      <c r="H10" s="186"/>
    </row>
    <row r="11" spans="2:14" x14ac:dyDescent="0.3">
      <c r="B11" s="32" t="s">
        <v>3</v>
      </c>
      <c r="D11" s="46" t="s">
        <v>29</v>
      </c>
      <c r="E11" s="52">
        <f>E8/SQRT(E6)</f>
        <v>1.2135597524338357</v>
      </c>
      <c r="F11" s="47" t="s">
        <v>87</v>
      </c>
      <c r="G11" s="47"/>
      <c r="H11" s="48"/>
    </row>
    <row r="12" spans="2:14" x14ac:dyDescent="0.3">
      <c r="D12" s="46" t="s">
        <v>30</v>
      </c>
      <c r="E12" s="68">
        <f>E6-1</f>
        <v>54</v>
      </c>
      <c r="F12" s="47" t="s">
        <v>88</v>
      </c>
      <c r="G12" s="47"/>
      <c r="H12" s="48"/>
    </row>
    <row r="13" spans="2:14" x14ac:dyDescent="0.3">
      <c r="D13" s="46" t="s">
        <v>157</v>
      </c>
      <c r="E13" s="52">
        <f>(E7-E4)/E11</f>
        <v>4.1201102706087021</v>
      </c>
      <c r="F13" s="47" t="s">
        <v>89</v>
      </c>
      <c r="G13" s="47"/>
      <c r="H13" s="48"/>
    </row>
    <row r="14" spans="2:14" ht="15" customHeight="1" thickBot="1" x14ac:dyDescent="0.35">
      <c r="D14" s="72"/>
      <c r="E14" s="72"/>
      <c r="F14" s="72"/>
      <c r="G14" s="72"/>
      <c r="H14" s="72"/>
    </row>
    <row r="15" spans="2:14" ht="15" customHeight="1" x14ac:dyDescent="0.3">
      <c r="D15" s="184" t="s">
        <v>48</v>
      </c>
      <c r="E15" s="185"/>
      <c r="F15" s="185"/>
      <c r="G15" s="185"/>
      <c r="H15" s="186"/>
    </row>
    <row r="16" spans="2:14" x14ac:dyDescent="0.3">
      <c r="D16" s="46" t="s">
        <v>49</v>
      </c>
      <c r="E16" s="52">
        <f>-_xlfn.T.INV.2T(E5,E12)</f>
        <v>-2.6699847957348912</v>
      </c>
      <c r="F16" s="47" t="s">
        <v>90</v>
      </c>
      <c r="G16" s="47"/>
      <c r="H16" s="48"/>
    </row>
    <row r="17" spans="2:9" ht="15" customHeight="1" x14ac:dyDescent="0.3">
      <c r="D17" s="46" t="s">
        <v>50</v>
      </c>
      <c r="E17" s="52">
        <f>_xlfn.T.INV.2T(E5,E12)</f>
        <v>2.6699847957348912</v>
      </c>
      <c r="F17" s="47" t="s">
        <v>91</v>
      </c>
      <c r="G17" s="47"/>
      <c r="H17" s="48"/>
    </row>
    <row r="18" spans="2:9" x14ac:dyDescent="0.3">
      <c r="B18" s="78"/>
      <c r="D18" s="46" t="s">
        <v>108</v>
      </c>
      <c r="E18" s="52">
        <f>_xlfn.T.DIST.2T(ABS(E13),E12)</f>
        <v>1.309636156094259E-4</v>
      </c>
      <c r="F18" s="47" t="s">
        <v>92</v>
      </c>
      <c r="G18" s="47"/>
      <c r="H18" s="48"/>
    </row>
    <row r="19" spans="2:9" ht="31.5" customHeight="1" x14ac:dyDescent="0.3">
      <c r="D19" s="73" t="str">
        <f>IF(E18&lt;E5,"Reject the null hypothesis","Do not reject the null hypothesis")</f>
        <v>Reject the null hypothesis</v>
      </c>
      <c r="E19" s="190" t="s">
        <v>61</v>
      </c>
      <c r="F19" s="190"/>
      <c r="G19" s="190"/>
      <c r="H19" s="191"/>
      <c r="I19" s="43"/>
    </row>
    <row r="20" spans="2:9" s="27" customFormat="1" x14ac:dyDescent="0.3">
      <c r="B20" s="1"/>
      <c r="D20" s="25" t="s">
        <v>12</v>
      </c>
      <c r="E20" s="92">
        <f>E7+(E16*(E8/SQRT(E6)))</f>
        <v>71.759813912285864</v>
      </c>
      <c r="F20" s="44" t="s">
        <v>93</v>
      </c>
      <c r="G20" s="44"/>
      <c r="H20" s="26"/>
    </row>
    <row r="21" spans="2:9" x14ac:dyDescent="0.3">
      <c r="D21" s="25" t="s">
        <v>11</v>
      </c>
      <c r="E21" s="92">
        <f>E7+(E17*(E8/SQRT(E6)))</f>
        <v>78.240186087714136</v>
      </c>
      <c r="F21" s="44" t="s">
        <v>94</v>
      </c>
      <c r="G21" s="44"/>
      <c r="H21" s="26"/>
    </row>
    <row r="22" spans="2:9" ht="30" customHeight="1" x14ac:dyDescent="0.3">
      <c r="D22" s="187" t="s">
        <v>107</v>
      </c>
      <c r="E22" s="188"/>
      <c r="F22" s="188"/>
      <c r="G22" s="188"/>
      <c r="H22" s="189"/>
    </row>
    <row r="23" spans="2:9" ht="47.25" customHeight="1" x14ac:dyDescent="0.3">
      <c r="D23" s="171" t="s">
        <v>115</v>
      </c>
      <c r="E23" s="172"/>
      <c r="F23" s="172"/>
      <c r="G23" s="172"/>
      <c r="H23" s="173"/>
    </row>
    <row r="26" spans="2:9" ht="15" customHeight="1" x14ac:dyDescent="0.3"/>
  </sheetData>
  <mergeCells count="7">
    <mergeCell ref="D23:H23"/>
    <mergeCell ref="D2:H2"/>
    <mergeCell ref="D3:H3"/>
    <mergeCell ref="D10:H10"/>
    <mergeCell ref="D15:H15"/>
    <mergeCell ref="E19:H19"/>
    <mergeCell ref="D22:H22"/>
  </mergeCells>
  <hyperlinks>
    <hyperlink ref="B11" location="'Assignment 2'!A1" display="homepage" xr:uid="{00000000-0004-0000-0E00-000000000000}"/>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theme="5" tint="0.79998168889431442"/>
  </sheetPr>
  <dimension ref="A1:D51"/>
  <sheetViews>
    <sheetView showGridLines="0" workbookViewId="0">
      <selection activeCell="L21" sqref="L21"/>
    </sheetView>
  </sheetViews>
  <sheetFormatPr defaultColWidth="9.21875" defaultRowHeight="14.4" x14ac:dyDescent="0.3"/>
  <cols>
    <col min="1" max="1" width="8.21875" style="87" bestFit="1" customWidth="1"/>
    <col min="2" max="2" width="9.21875" style="81"/>
    <col min="3" max="3" width="23.21875" style="81" bestFit="1" customWidth="1"/>
    <col min="4" max="4" width="12" style="81" bestFit="1" customWidth="1"/>
    <col min="5" max="16384" width="9.21875" style="81"/>
  </cols>
  <sheetData>
    <row r="1" spans="1:4" ht="15" thickBot="1" x14ac:dyDescent="0.35">
      <c r="A1" s="84" t="s">
        <v>70</v>
      </c>
    </row>
    <row r="2" spans="1:4" x14ac:dyDescent="0.3">
      <c r="A2" s="85">
        <v>5.25</v>
      </c>
      <c r="C2" s="89" t="s">
        <v>97</v>
      </c>
      <c r="D2" s="89"/>
    </row>
    <row r="3" spans="1:4" x14ac:dyDescent="0.3">
      <c r="A3" s="85">
        <v>5.29</v>
      </c>
      <c r="C3" s="88"/>
      <c r="D3" s="88"/>
    </row>
    <row r="4" spans="1:4" x14ac:dyDescent="0.3">
      <c r="A4" s="85">
        <v>5.32</v>
      </c>
      <c r="C4" s="88" t="s">
        <v>71</v>
      </c>
      <c r="D4" s="88">
        <v>5.5014000000000012</v>
      </c>
    </row>
    <row r="5" spans="1:4" x14ac:dyDescent="0.3">
      <c r="A5" s="85">
        <v>5.32</v>
      </c>
      <c r="C5" s="88" t="s">
        <v>72</v>
      </c>
      <c r="D5" s="88">
        <v>1.4966656818626209E-2</v>
      </c>
    </row>
    <row r="6" spans="1:4" x14ac:dyDescent="0.3">
      <c r="A6" s="85">
        <v>5.34</v>
      </c>
      <c r="C6" s="88" t="s">
        <v>73</v>
      </c>
      <c r="D6" s="88">
        <v>5.5149999999999997</v>
      </c>
    </row>
    <row r="7" spans="1:4" x14ac:dyDescent="0.3">
      <c r="A7" s="85">
        <v>5.36</v>
      </c>
      <c r="C7" s="88" t="s">
        <v>74</v>
      </c>
      <c r="D7" s="88">
        <v>5.53</v>
      </c>
    </row>
    <row r="8" spans="1:4" x14ac:dyDescent="0.3">
      <c r="A8" s="85">
        <v>5.4</v>
      </c>
      <c r="C8" s="88" t="s">
        <v>2</v>
      </c>
      <c r="D8" s="88">
        <v>0.10583024528142472</v>
      </c>
    </row>
    <row r="9" spans="1:4" x14ac:dyDescent="0.3">
      <c r="A9" s="85">
        <v>5.4</v>
      </c>
      <c r="C9" s="88" t="s">
        <v>75</v>
      </c>
      <c r="D9" s="88">
        <v>1.120004081632652E-2</v>
      </c>
    </row>
    <row r="10" spans="1:4" x14ac:dyDescent="0.3">
      <c r="A10" s="85">
        <v>5.4</v>
      </c>
      <c r="C10" s="88" t="s">
        <v>76</v>
      </c>
      <c r="D10" s="88">
        <v>0.12702186485862521</v>
      </c>
    </row>
    <row r="11" spans="1:4" x14ac:dyDescent="0.3">
      <c r="A11" s="85">
        <v>5.41</v>
      </c>
      <c r="C11" s="88" t="s">
        <v>77</v>
      </c>
      <c r="D11" s="88">
        <v>-0.15248593029575616</v>
      </c>
    </row>
    <row r="12" spans="1:4" x14ac:dyDescent="0.3">
      <c r="A12" s="85">
        <v>5.42</v>
      </c>
      <c r="C12" s="88" t="s">
        <v>78</v>
      </c>
      <c r="D12" s="88">
        <v>0.51999999999999957</v>
      </c>
    </row>
    <row r="13" spans="1:4" x14ac:dyDescent="0.3">
      <c r="A13" s="85">
        <v>5.42</v>
      </c>
      <c r="C13" s="88" t="s">
        <v>79</v>
      </c>
      <c r="D13" s="88">
        <v>5.25</v>
      </c>
    </row>
    <row r="14" spans="1:4" x14ac:dyDescent="0.3">
      <c r="A14" s="85">
        <v>5.44</v>
      </c>
      <c r="C14" s="88" t="s">
        <v>80</v>
      </c>
      <c r="D14" s="88">
        <v>5.77</v>
      </c>
    </row>
    <row r="15" spans="1:4" x14ac:dyDescent="0.3">
      <c r="A15" s="85">
        <v>5.44</v>
      </c>
      <c r="C15" s="88" t="s">
        <v>81</v>
      </c>
      <c r="D15" s="88">
        <v>275.07000000000005</v>
      </c>
    </row>
    <row r="16" spans="1:4" x14ac:dyDescent="0.3">
      <c r="A16" s="85">
        <v>5.44</v>
      </c>
      <c r="C16" s="88" t="s">
        <v>82</v>
      </c>
      <c r="D16" s="88">
        <v>50</v>
      </c>
    </row>
    <row r="17" spans="1:4" x14ac:dyDescent="0.3">
      <c r="A17" s="85">
        <v>5.45</v>
      </c>
      <c r="C17" s="88" t="s">
        <v>83</v>
      </c>
      <c r="D17" s="88">
        <v>5.77</v>
      </c>
    </row>
    <row r="18" spans="1:4" x14ac:dyDescent="0.3">
      <c r="A18" s="85">
        <v>5.45</v>
      </c>
      <c r="C18" s="88" t="s">
        <v>84</v>
      </c>
      <c r="D18" s="88">
        <v>5.25</v>
      </c>
    </row>
    <row r="19" spans="1:4" ht="15" thickBot="1" x14ac:dyDescent="0.35">
      <c r="A19" s="85">
        <v>5.46</v>
      </c>
      <c r="C19" s="14" t="s">
        <v>85</v>
      </c>
      <c r="D19" s="14">
        <v>3.0076622925322701E-2</v>
      </c>
    </row>
    <row r="20" spans="1:4" x14ac:dyDescent="0.3">
      <c r="A20" s="85">
        <v>5.47</v>
      </c>
      <c r="C20" s="32" t="s">
        <v>3</v>
      </c>
    </row>
    <row r="21" spans="1:4" x14ac:dyDescent="0.3">
      <c r="A21" s="85">
        <v>5.47</v>
      </c>
    </row>
    <row r="22" spans="1:4" x14ac:dyDescent="0.3">
      <c r="A22" s="85">
        <v>5.49</v>
      </c>
    </row>
    <row r="23" spans="1:4" x14ac:dyDescent="0.3">
      <c r="A23" s="85">
        <v>5.5</v>
      </c>
    </row>
    <row r="24" spans="1:4" x14ac:dyDescent="0.3">
      <c r="A24" s="85">
        <v>5.5</v>
      </c>
    </row>
    <row r="25" spans="1:4" x14ac:dyDescent="0.3">
      <c r="A25" s="85">
        <v>5.5</v>
      </c>
    </row>
    <row r="26" spans="1:4" x14ac:dyDescent="0.3">
      <c r="A26" s="85">
        <v>5.51</v>
      </c>
    </row>
    <row r="27" spans="1:4" x14ac:dyDescent="0.3">
      <c r="A27" s="85">
        <v>5.52</v>
      </c>
    </row>
    <row r="28" spans="1:4" x14ac:dyDescent="0.3">
      <c r="A28" s="85">
        <v>5.53</v>
      </c>
    </row>
    <row r="29" spans="1:4" x14ac:dyDescent="0.3">
      <c r="A29" s="85">
        <v>5.53</v>
      </c>
    </row>
    <row r="30" spans="1:4" x14ac:dyDescent="0.3">
      <c r="A30" s="85">
        <v>5.53</v>
      </c>
    </row>
    <row r="31" spans="1:4" x14ac:dyDescent="0.3">
      <c r="A31" s="85">
        <v>5.53</v>
      </c>
    </row>
    <row r="32" spans="1:4" x14ac:dyDescent="0.3">
      <c r="A32" s="85">
        <v>5.54</v>
      </c>
    </row>
    <row r="33" spans="1:1" x14ac:dyDescent="0.3">
      <c r="A33" s="85">
        <v>5.54</v>
      </c>
    </row>
    <row r="34" spans="1:1" x14ac:dyDescent="0.3">
      <c r="A34" s="85">
        <v>5.55</v>
      </c>
    </row>
    <row r="35" spans="1:1" x14ac:dyDescent="0.3">
      <c r="A35" s="85">
        <v>5.55</v>
      </c>
    </row>
    <row r="36" spans="1:1" x14ac:dyDescent="0.3">
      <c r="A36" s="85">
        <v>5.56</v>
      </c>
    </row>
    <row r="37" spans="1:1" x14ac:dyDescent="0.3">
      <c r="A37" s="85">
        <v>5.56</v>
      </c>
    </row>
    <row r="38" spans="1:1" x14ac:dyDescent="0.3">
      <c r="A38" s="85">
        <v>5.57</v>
      </c>
    </row>
    <row r="39" spans="1:1" x14ac:dyDescent="0.3">
      <c r="A39" s="85">
        <v>5.57</v>
      </c>
    </row>
    <row r="40" spans="1:1" x14ac:dyDescent="0.3">
      <c r="A40" s="85">
        <v>5.57</v>
      </c>
    </row>
    <row r="41" spans="1:1" x14ac:dyDescent="0.3">
      <c r="A41" s="85">
        <v>5.58</v>
      </c>
    </row>
    <row r="42" spans="1:1" x14ac:dyDescent="0.3">
      <c r="A42" s="85">
        <v>5.58</v>
      </c>
    </row>
    <row r="43" spans="1:1" x14ac:dyDescent="0.3">
      <c r="A43" s="85">
        <v>5.58</v>
      </c>
    </row>
    <row r="44" spans="1:1" x14ac:dyDescent="0.3">
      <c r="A44" s="85">
        <v>5.61</v>
      </c>
    </row>
    <row r="45" spans="1:1" x14ac:dyDescent="0.3">
      <c r="A45" s="85">
        <v>5.61</v>
      </c>
    </row>
    <row r="46" spans="1:1" x14ac:dyDescent="0.3">
      <c r="A46" s="85">
        <v>5.62</v>
      </c>
    </row>
    <row r="47" spans="1:1" x14ac:dyDescent="0.3">
      <c r="A47" s="85">
        <v>5.63</v>
      </c>
    </row>
    <row r="48" spans="1:1" x14ac:dyDescent="0.3">
      <c r="A48" s="85">
        <v>5.65</v>
      </c>
    </row>
    <row r="49" spans="1:1" x14ac:dyDescent="0.3">
      <c r="A49" s="85">
        <v>5.67</v>
      </c>
    </row>
    <row r="50" spans="1:1" x14ac:dyDescent="0.3">
      <c r="A50" s="85">
        <v>5.67</v>
      </c>
    </row>
    <row r="51" spans="1:1" x14ac:dyDescent="0.3">
      <c r="A51" s="86">
        <v>5.77</v>
      </c>
    </row>
  </sheetData>
  <hyperlinks>
    <hyperlink ref="C20" location="'Assignment 2'!A1" display="homepage" xr:uid="{00000000-0004-0000-0F00-000000000000}"/>
  </hyperlinks>
  <pageMargins left="0.75" right="0.75" top="1" bottom="1" header="0.5" footer="0.5"/>
  <pageSetup orientation="portrait"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4" tint="0.79998168889431442"/>
  </sheetPr>
  <dimension ref="A2:H20"/>
  <sheetViews>
    <sheetView showGridLines="0" showRowColHeaders="0" topLeftCell="A3" workbookViewId="0">
      <selection activeCell="C5" sqref="C5"/>
    </sheetView>
  </sheetViews>
  <sheetFormatPr defaultRowHeight="14.4" x14ac:dyDescent="0.3"/>
  <cols>
    <col min="1" max="1" width="3.5546875" customWidth="1"/>
    <col min="2" max="2" width="3.77734375" style="1" customWidth="1"/>
    <col min="3" max="3" width="56.77734375" customWidth="1"/>
  </cols>
  <sheetData>
    <row r="2" spans="1:8" ht="26.4" thickBot="1" x14ac:dyDescent="0.55000000000000004">
      <c r="B2" s="144" t="s">
        <v>105</v>
      </c>
      <c r="C2" s="144"/>
      <c r="D2" s="29"/>
      <c r="E2" s="29"/>
      <c r="F2" s="29"/>
      <c r="G2" s="29"/>
      <c r="H2" s="29"/>
    </row>
    <row r="3" spans="1:8" ht="9.75" customHeight="1" x14ac:dyDescent="0.3">
      <c r="B3"/>
    </row>
    <row r="4" spans="1:8" ht="24" customHeight="1" x14ac:dyDescent="0.3">
      <c r="B4" s="145" t="s">
        <v>122</v>
      </c>
      <c r="C4" s="145"/>
    </row>
    <row r="5" spans="1:8" ht="17.25" customHeight="1" x14ac:dyDescent="0.3">
      <c r="A5" s="109"/>
      <c r="B5" s="110"/>
      <c r="C5" s="110" t="s">
        <v>100</v>
      </c>
    </row>
    <row r="6" spans="1:8" ht="17.25" customHeight="1" x14ac:dyDescent="0.3">
      <c r="A6" s="109"/>
      <c r="B6" s="110"/>
      <c r="C6" s="110" t="s">
        <v>101</v>
      </c>
    </row>
    <row r="7" spans="1:8" ht="17.25" customHeight="1" x14ac:dyDescent="0.3">
      <c r="A7" s="109"/>
      <c r="B7" s="110"/>
      <c r="C7" s="110" t="s">
        <v>102</v>
      </c>
    </row>
    <row r="8" spans="1:8" ht="17.25" customHeight="1" x14ac:dyDescent="0.3">
      <c r="A8" s="109"/>
      <c r="B8" s="110"/>
      <c r="C8" s="110" t="s">
        <v>103</v>
      </c>
    </row>
    <row r="9" spans="1:8" ht="17.25" customHeight="1" x14ac:dyDescent="0.3">
      <c r="A9" s="109"/>
      <c r="B9" s="110"/>
      <c r="C9" s="110" t="s">
        <v>135</v>
      </c>
    </row>
    <row r="10" spans="1:8" ht="17.25" customHeight="1" x14ac:dyDescent="0.3">
      <c r="A10" s="109"/>
      <c r="B10" s="110"/>
      <c r="C10" s="110" t="s">
        <v>104</v>
      </c>
    </row>
    <row r="11" spans="1:8" ht="24" customHeight="1" x14ac:dyDescent="0.3">
      <c r="B11" s="146" t="s">
        <v>121</v>
      </c>
      <c r="C11" s="146"/>
    </row>
    <row r="12" spans="1:8" ht="17.25" customHeight="1" x14ac:dyDescent="0.3">
      <c r="B12" s="30"/>
      <c r="C12" s="103" t="s">
        <v>123</v>
      </c>
    </row>
    <row r="13" spans="1:8" ht="17.25" customHeight="1" x14ac:dyDescent="0.3">
      <c r="B13" s="30"/>
      <c r="C13" s="103" t="s">
        <v>124</v>
      </c>
    </row>
    <row r="14" spans="1:8" ht="17.25" customHeight="1" x14ac:dyDescent="0.3">
      <c r="B14" s="30"/>
      <c r="C14" s="103" t="s">
        <v>125</v>
      </c>
    </row>
    <row r="15" spans="1:8" ht="17.25" customHeight="1" x14ac:dyDescent="0.3">
      <c r="B15" s="30"/>
      <c r="C15" s="103" t="s">
        <v>126</v>
      </c>
    </row>
    <row r="16" spans="1:8" ht="17.25" customHeight="1" x14ac:dyDescent="0.3">
      <c r="B16" s="30"/>
      <c r="C16" s="103" t="s">
        <v>127</v>
      </c>
    </row>
    <row r="17" spans="2:3" ht="24" customHeight="1" x14ac:dyDescent="0.3">
      <c r="B17" s="146" t="s">
        <v>120</v>
      </c>
      <c r="C17" s="146"/>
    </row>
    <row r="18" spans="2:3" ht="17.25" customHeight="1" x14ac:dyDescent="0.3">
      <c r="B18" s="2"/>
      <c r="C18" s="103" t="s">
        <v>128</v>
      </c>
    </row>
    <row r="19" spans="2:3" ht="17.25" customHeight="1" x14ac:dyDescent="0.3">
      <c r="B19" s="2"/>
      <c r="C19" s="103" t="s">
        <v>129</v>
      </c>
    </row>
    <row r="20" spans="2:3" ht="17.25" customHeight="1" x14ac:dyDescent="0.3">
      <c r="B20" s="2"/>
      <c r="C20" s="103" t="s">
        <v>130</v>
      </c>
    </row>
  </sheetData>
  <mergeCells count="4">
    <mergeCell ref="B2:C2"/>
    <mergeCell ref="B4:C4"/>
    <mergeCell ref="B11:C11"/>
    <mergeCell ref="B17:C17"/>
  </mergeCells>
  <hyperlinks>
    <hyperlink ref="B5:C5" location="'1) 8.9'!A1" display="'1) 8.9'!A1" xr:uid="{00000000-0004-0000-0100-000000000000}"/>
    <hyperlink ref="B6:C6" location="'2) 8.15'!A1" display="'2) 8.15'!A1" xr:uid="{00000000-0004-0000-0100-000001000000}"/>
    <hyperlink ref="B7:C7" location="'3) 9.15'!A1" display="'3) 9.15'!A1" xr:uid="{00000000-0004-0000-0100-000002000000}"/>
    <hyperlink ref="B8:C8" location="'4) 9.33'!A1" display="'4) 9.33'!A1" xr:uid="{00000000-0004-0000-0100-000003000000}"/>
    <hyperlink ref="B9:C9" location="'5) 9.62'!A1" display="'5) 9.62'!A1" xr:uid="{00000000-0004-0000-0100-000004000000}"/>
    <hyperlink ref="B10:C10" location="'6) 9.51'!A1" display="'6) 9.51'!A1" xr:uid="{00000000-0004-0000-0100-000005000000}"/>
    <hyperlink ref="C12" location="'Ex 8.10'!A1" display="Question 8.10" xr:uid="{00000000-0004-0000-0100-000006000000}"/>
    <hyperlink ref="C13" location="'Ex 8.16'!A1" display="Question 8.16                                                                                                      " xr:uid="{00000000-0004-0000-0100-000007000000}"/>
    <hyperlink ref="C14" location="'Ex 9.14'!A1" display="Question 9.14                                                                                                      " xr:uid="{00000000-0004-0000-0100-000008000000}"/>
    <hyperlink ref="C15" location="'EX 9.34'!A1" display="Question 9.34                                                                                                      " xr:uid="{00000000-0004-0000-0100-000009000000}"/>
    <hyperlink ref="C16" location="'EX 9.50'!A1" display="Question 9.50                                                                                                      " xr:uid="{00000000-0004-0000-0100-00000A000000}"/>
    <hyperlink ref="C18" location="'Important Formulas'!A1" display="Important Formulas" xr:uid="{00000000-0004-0000-0100-00000B000000}"/>
    <hyperlink ref="C19" location="STEEL!A1" display="Steel Dataset" xr:uid="{00000000-0004-0000-0100-00000C000000}"/>
    <hyperlink ref="C20" location="TEABAGS!A1" display="Teabags Dataset" xr:uid="{00000000-0004-0000-0100-00000D000000}"/>
  </hyperlink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5" tint="0.79998168889431442"/>
  </sheetPr>
  <dimension ref="B2:F43"/>
  <sheetViews>
    <sheetView showGridLines="0" workbookViewId="0">
      <selection activeCell="M14" sqref="M14"/>
    </sheetView>
  </sheetViews>
  <sheetFormatPr defaultRowHeight="14.4" x14ac:dyDescent="0.3"/>
  <cols>
    <col min="1" max="1" width="3.5546875" customWidth="1"/>
    <col min="2" max="2" width="66.5546875" style="1" customWidth="1"/>
    <col min="3" max="3" width="12.5546875" customWidth="1"/>
    <col min="4" max="4" width="18.21875" customWidth="1"/>
  </cols>
  <sheetData>
    <row r="2" spans="2:6" ht="25.8" x14ac:dyDescent="0.5">
      <c r="B2" s="35" t="s">
        <v>106</v>
      </c>
      <c r="C2" s="32" t="s">
        <v>3</v>
      </c>
      <c r="D2" s="34"/>
      <c r="E2" s="30"/>
      <c r="F2" s="30"/>
    </row>
    <row r="3" spans="2:6" x14ac:dyDescent="0.3">
      <c r="B3" s="36"/>
      <c r="D3" s="33"/>
      <c r="E3" s="30"/>
      <c r="F3" s="30"/>
    </row>
    <row r="4" spans="2:6" x14ac:dyDescent="0.3">
      <c r="B4" s="40"/>
      <c r="C4" s="37"/>
      <c r="D4" s="33"/>
      <c r="E4" s="30"/>
      <c r="F4" s="30"/>
    </row>
    <row r="5" spans="2:6" x14ac:dyDescent="0.3">
      <c r="B5" s="41"/>
      <c r="C5" s="38"/>
      <c r="D5" s="33"/>
      <c r="E5" s="30"/>
      <c r="F5" s="30"/>
    </row>
    <row r="6" spans="2:6" x14ac:dyDescent="0.3">
      <c r="B6" s="41"/>
      <c r="C6" s="38"/>
      <c r="D6" s="33"/>
      <c r="E6" s="30"/>
      <c r="F6" s="30"/>
    </row>
    <row r="7" spans="2:6" x14ac:dyDescent="0.3">
      <c r="B7" s="41"/>
      <c r="C7" s="38"/>
      <c r="D7" s="30"/>
      <c r="E7" s="30"/>
      <c r="F7" s="30"/>
    </row>
    <row r="8" spans="2:6" x14ac:dyDescent="0.3">
      <c r="B8" s="41"/>
      <c r="C8" s="38"/>
    </row>
    <row r="9" spans="2:6" x14ac:dyDescent="0.3">
      <c r="B9" s="41"/>
      <c r="C9" s="38"/>
    </row>
    <row r="10" spans="2:6" x14ac:dyDescent="0.3">
      <c r="B10" s="41"/>
      <c r="C10" s="38"/>
    </row>
    <row r="11" spans="2:6" x14ac:dyDescent="0.3">
      <c r="B11" s="41"/>
      <c r="C11" s="38"/>
    </row>
    <row r="12" spans="2:6" x14ac:dyDescent="0.3">
      <c r="B12" s="42"/>
      <c r="C12" s="39"/>
    </row>
    <row r="13" spans="2:6" x14ac:dyDescent="0.3">
      <c r="B13" s="31"/>
    </row>
    <row r="14" spans="2:6" x14ac:dyDescent="0.3">
      <c r="B14" s="40"/>
      <c r="C14" s="37"/>
    </row>
    <row r="15" spans="2:6" x14ac:dyDescent="0.3">
      <c r="B15" s="41"/>
      <c r="C15" s="38"/>
    </row>
    <row r="16" spans="2:6" x14ac:dyDescent="0.3">
      <c r="B16" s="41"/>
      <c r="C16" s="38"/>
    </row>
    <row r="17" spans="2:3" x14ac:dyDescent="0.3">
      <c r="B17" s="41"/>
      <c r="C17" s="38"/>
    </row>
    <row r="18" spans="2:3" x14ac:dyDescent="0.3">
      <c r="B18" s="41"/>
      <c r="C18" s="38"/>
    </row>
    <row r="19" spans="2:3" x14ac:dyDescent="0.3">
      <c r="B19" s="41"/>
      <c r="C19" s="38"/>
    </row>
    <row r="20" spans="2:3" x14ac:dyDescent="0.3">
      <c r="B20" s="41"/>
      <c r="C20" s="38"/>
    </row>
    <row r="21" spans="2:3" x14ac:dyDescent="0.3">
      <c r="B21" s="41"/>
      <c r="C21" s="38"/>
    </row>
    <row r="22" spans="2:3" x14ac:dyDescent="0.3">
      <c r="B22" s="42"/>
      <c r="C22" s="39"/>
    </row>
    <row r="24" spans="2:3" x14ac:dyDescent="0.3">
      <c r="B24" s="40"/>
      <c r="C24" s="37"/>
    </row>
    <row r="25" spans="2:3" x14ac:dyDescent="0.3">
      <c r="B25" s="41"/>
      <c r="C25" s="38"/>
    </row>
    <row r="26" spans="2:3" x14ac:dyDescent="0.3">
      <c r="B26" s="41"/>
      <c r="C26" s="38"/>
    </row>
    <row r="27" spans="2:3" x14ac:dyDescent="0.3">
      <c r="B27" s="41"/>
      <c r="C27" s="38"/>
    </row>
    <row r="28" spans="2:3" x14ac:dyDescent="0.3">
      <c r="B28" s="41"/>
      <c r="C28" s="38"/>
    </row>
    <row r="29" spans="2:3" x14ac:dyDescent="0.3">
      <c r="B29" s="42"/>
      <c r="C29" s="39"/>
    </row>
    <row r="30" spans="2:3" x14ac:dyDescent="0.3">
      <c r="B30" s="31"/>
      <c r="C30" s="30"/>
    </row>
    <row r="31" spans="2:3" x14ac:dyDescent="0.3">
      <c r="B31" s="40"/>
      <c r="C31" s="37"/>
    </row>
    <row r="32" spans="2:3" x14ac:dyDescent="0.3">
      <c r="B32" s="41"/>
      <c r="C32" s="38"/>
    </row>
    <row r="33" spans="2:3" x14ac:dyDescent="0.3">
      <c r="B33" s="41"/>
      <c r="C33" s="38"/>
    </row>
    <row r="34" spans="2:3" x14ac:dyDescent="0.3">
      <c r="B34" s="41"/>
      <c r="C34" s="38"/>
    </row>
    <row r="35" spans="2:3" x14ac:dyDescent="0.3">
      <c r="B35" s="41"/>
      <c r="C35" s="38"/>
    </row>
    <row r="36" spans="2:3" x14ac:dyDescent="0.3">
      <c r="B36" s="41"/>
      <c r="C36" s="38"/>
    </row>
    <row r="37" spans="2:3" x14ac:dyDescent="0.3">
      <c r="B37" s="42"/>
      <c r="C37" s="39"/>
    </row>
    <row r="39" spans="2:3" x14ac:dyDescent="0.3">
      <c r="B39" s="40"/>
      <c r="C39" s="37"/>
    </row>
    <row r="40" spans="2:3" x14ac:dyDescent="0.3">
      <c r="B40" s="41"/>
      <c r="C40" s="38"/>
    </row>
    <row r="41" spans="2:3" x14ac:dyDescent="0.3">
      <c r="B41" s="41"/>
      <c r="C41" s="38"/>
    </row>
    <row r="42" spans="2:3" x14ac:dyDescent="0.3">
      <c r="B42" s="41"/>
      <c r="C42" s="38"/>
    </row>
    <row r="43" spans="2:3" x14ac:dyDescent="0.3">
      <c r="B43" s="42"/>
      <c r="C43" s="39"/>
    </row>
  </sheetData>
  <hyperlinks>
    <hyperlink ref="C2" location="'Assignment 2'!A1" display="homepage" xr:uid="{00000000-0004-0000-0200-000000000000}"/>
  </hyperlink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4" tint="0.79998168889431442"/>
  </sheetPr>
  <dimension ref="B3:N28"/>
  <sheetViews>
    <sheetView showGridLines="0" topLeftCell="B5" zoomScale="103" zoomScaleNormal="103" workbookViewId="0">
      <selection activeCell="E6" sqref="E6"/>
    </sheetView>
  </sheetViews>
  <sheetFormatPr defaultRowHeight="14.4" x14ac:dyDescent="0.3"/>
  <cols>
    <col min="1" max="1" width="3.5546875" customWidth="1"/>
    <col min="2" max="2" width="58.77734375" style="1" customWidth="1"/>
    <col min="3" max="3" width="2.77734375" customWidth="1"/>
    <col min="4" max="4" width="22" customWidth="1"/>
    <col min="8" max="8" width="14.6640625" customWidth="1"/>
    <col min="9" max="9" width="3.5546875" customWidth="1"/>
    <col min="10" max="10" width="25.77734375" customWidth="1"/>
  </cols>
  <sheetData>
    <row r="3" spans="2:14" ht="26.4" thickBot="1" x14ac:dyDescent="0.55000000000000004">
      <c r="B3" s="4" t="s">
        <v>4</v>
      </c>
      <c r="D3" s="156" t="s">
        <v>15</v>
      </c>
      <c r="E3" s="157"/>
      <c r="F3" s="157"/>
      <c r="G3" s="157"/>
      <c r="H3" s="158"/>
    </row>
    <row r="4" spans="2:14" x14ac:dyDescent="0.3">
      <c r="B4" s="6"/>
      <c r="D4" s="56" t="s">
        <v>2</v>
      </c>
      <c r="E4" s="57">
        <v>0.02</v>
      </c>
      <c r="F4" s="57" t="s">
        <v>7</v>
      </c>
      <c r="G4" s="58"/>
      <c r="H4" s="59"/>
    </row>
    <row r="5" spans="2:14" x14ac:dyDescent="0.3">
      <c r="B5" s="6"/>
      <c r="D5" s="46" t="s">
        <v>5</v>
      </c>
      <c r="E5" s="47">
        <v>50</v>
      </c>
      <c r="F5" s="47" t="s">
        <v>8</v>
      </c>
      <c r="G5" s="60"/>
      <c r="H5" s="61"/>
    </row>
    <row r="6" spans="2:14" x14ac:dyDescent="0.3">
      <c r="B6" s="6"/>
      <c r="D6" s="46" t="s">
        <v>6</v>
      </c>
      <c r="E6" s="91">
        <v>0.995</v>
      </c>
      <c r="F6" s="47" t="s">
        <v>7</v>
      </c>
      <c r="G6" s="60"/>
      <c r="H6" s="61"/>
    </row>
    <row r="7" spans="2:14" ht="15" thickBot="1" x14ac:dyDescent="0.35">
      <c r="B7" s="6"/>
      <c r="D7" s="29"/>
      <c r="E7" s="29"/>
      <c r="F7" s="29"/>
      <c r="G7" s="29"/>
      <c r="H7" s="29"/>
    </row>
    <row r="8" spans="2:14" s="43" customFormat="1" x14ac:dyDescent="0.3">
      <c r="B8" s="6"/>
      <c r="D8" s="45" t="s">
        <v>9</v>
      </c>
      <c r="E8" s="53">
        <v>0.99</v>
      </c>
      <c r="F8" s="54"/>
      <c r="G8" s="54"/>
      <c r="H8" s="55"/>
      <c r="J8"/>
      <c r="K8"/>
      <c r="L8"/>
      <c r="M8"/>
      <c r="N8"/>
    </row>
    <row r="9" spans="2:14" x14ac:dyDescent="0.3">
      <c r="B9" s="6"/>
      <c r="D9" s="46" t="s">
        <v>10</v>
      </c>
      <c r="E9" s="52">
        <f>ABS(NORMSINV((1-E8)/2))</f>
        <v>2.5758293035488999</v>
      </c>
      <c r="F9" s="47"/>
      <c r="G9" s="47"/>
      <c r="H9" s="48"/>
    </row>
    <row r="10" spans="2:14" x14ac:dyDescent="0.3">
      <c r="B10" s="6"/>
      <c r="D10" s="46" t="s">
        <v>11</v>
      </c>
      <c r="E10" s="52">
        <f>E6+(E9*(E4/(SQRT(E5))))</f>
        <v>1.0022855454708739</v>
      </c>
      <c r="F10" s="47"/>
      <c r="G10" s="47"/>
      <c r="H10" s="48"/>
    </row>
    <row r="11" spans="2:14" x14ac:dyDescent="0.3">
      <c r="B11" s="6"/>
      <c r="D11" s="46" t="s">
        <v>12</v>
      </c>
      <c r="E11" s="52">
        <f>E6-(E9*(E4/(SQRT(E5))))</f>
        <v>0.98771445452912621</v>
      </c>
      <c r="F11" s="47"/>
      <c r="G11" s="47"/>
      <c r="H11" s="48"/>
    </row>
    <row r="12" spans="2:14" x14ac:dyDescent="0.3">
      <c r="B12" s="6"/>
      <c r="D12" s="147" t="s">
        <v>136</v>
      </c>
      <c r="E12" s="148"/>
      <c r="F12" s="148"/>
      <c r="G12" s="148"/>
      <c r="H12" s="149"/>
    </row>
    <row r="13" spans="2:14" x14ac:dyDescent="0.3">
      <c r="B13" s="6"/>
      <c r="D13" s="150"/>
      <c r="E13" s="151"/>
      <c r="F13" s="151"/>
      <c r="G13" s="151"/>
      <c r="H13" s="152"/>
    </row>
    <row r="14" spans="2:14" ht="15" customHeight="1" x14ac:dyDescent="0.3">
      <c r="B14" s="6"/>
      <c r="D14" s="147" t="s">
        <v>137</v>
      </c>
      <c r="E14" s="148"/>
      <c r="F14" s="148"/>
      <c r="G14" s="148"/>
      <c r="H14" s="149"/>
    </row>
    <row r="15" spans="2:14" x14ac:dyDescent="0.3">
      <c r="B15" s="6"/>
      <c r="D15" s="150"/>
      <c r="E15" s="151"/>
      <c r="F15" s="151"/>
      <c r="G15" s="151"/>
      <c r="H15" s="152"/>
    </row>
    <row r="16" spans="2:14" x14ac:dyDescent="0.3">
      <c r="B16" s="7"/>
      <c r="D16" s="159"/>
      <c r="E16" s="160"/>
      <c r="F16" s="160"/>
      <c r="G16" s="160"/>
      <c r="H16" s="161"/>
    </row>
    <row r="17" spans="2:8" x14ac:dyDescent="0.3">
      <c r="B17" s="32" t="s">
        <v>3</v>
      </c>
      <c r="D17" s="147" t="s">
        <v>138</v>
      </c>
      <c r="E17" s="148"/>
      <c r="F17" s="148"/>
      <c r="G17" s="148"/>
      <c r="H17" s="149"/>
    </row>
    <row r="18" spans="2:8" x14ac:dyDescent="0.3">
      <c r="D18" s="150"/>
      <c r="E18" s="151"/>
      <c r="F18" s="151"/>
      <c r="G18" s="151"/>
      <c r="H18" s="152"/>
    </row>
    <row r="19" spans="2:8" ht="15" customHeight="1" thickBot="1" x14ac:dyDescent="0.35">
      <c r="D19" s="153"/>
      <c r="E19" s="154"/>
      <c r="F19" s="154"/>
      <c r="G19" s="154"/>
      <c r="H19" s="155"/>
    </row>
    <row r="20" spans="2:8" x14ac:dyDescent="0.3">
      <c r="D20" s="45" t="s">
        <v>9</v>
      </c>
      <c r="E20" s="53">
        <v>0.95</v>
      </c>
      <c r="F20" s="54"/>
      <c r="G20" s="54"/>
      <c r="H20" s="55"/>
    </row>
    <row r="21" spans="2:8" x14ac:dyDescent="0.3">
      <c r="D21" s="46" t="s">
        <v>10</v>
      </c>
      <c r="E21" s="52">
        <f>ABS(NORMSINV((1-E20)/2))</f>
        <v>1.9599639845400536</v>
      </c>
      <c r="F21" s="47"/>
      <c r="G21" s="47"/>
      <c r="H21" s="48"/>
    </row>
    <row r="22" spans="2:8" x14ac:dyDescent="0.3">
      <c r="D22" s="46" t="s">
        <v>11</v>
      </c>
      <c r="E22" s="52">
        <f>E6+(E21*(E4/(SQRT(E5))))</f>
        <v>1.0005436152973988</v>
      </c>
      <c r="F22" s="47"/>
      <c r="G22" s="47"/>
      <c r="H22" s="48"/>
    </row>
    <row r="23" spans="2:8" x14ac:dyDescent="0.3">
      <c r="D23" s="108" t="s">
        <v>12</v>
      </c>
      <c r="E23" s="93">
        <f>E6-(E21*(E4/(SQRT(E5))))</f>
        <v>0.98945638470260133</v>
      </c>
      <c r="F23" s="44"/>
      <c r="G23" s="44"/>
      <c r="H23" s="26"/>
    </row>
    <row r="24" spans="2:8" ht="14.55" customHeight="1" x14ac:dyDescent="0.3">
      <c r="D24" s="162" t="s">
        <v>156</v>
      </c>
      <c r="E24" s="163"/>
      <c r="F24" s="163"/>
      <c r="G24" s="163"/>
      <c r="H24" s="164"/>
    </row>
    <row r="25" spans="2:8" x14ac:dyDescent="0.3">
      <c r="D25" s="165"/>
      <c r="E25" s="166"/>
      <c r="F25" s="166"/>
      <c r="G25" s="166"/>
      <c r="H25" s="167"/>
    </row>
    <row r="26" spans="2:8" ht="15" customHeight="1" x14ac:dyDescent="0.3">
      <c r="D26" s="165"/>
      <c r="E26" s="166"/>
      <c r="F26" s="166"/>
      <c r="G26" s="166"/>
      <c r="H26" s="167"/>
    </row>
    <row r="27" spans="2:8" x14ac:dyDescent="0.3">
      <c r="D27" s="165"/>
      <c r="E27" s="166"/>
      <c r="F27" s="166"/>
      <c r="G27" s="166"/>
      <c r="H27" s="167"/>
    </row>
    <row r="28" spans="2:8" x14ac:dyDescent="0.3">
      <c r="D28" s="168"/>
      <c r="E28" s="169"/>
      <c r="F28" s="169"/>
      <c r="G28" s="169"/>
      <c r="H28" s="170"/>
    </row>
  </sheetData>
  <mergeCells count="5">
    <mergeCell ref="D17:H19"/>
    <mergeCell ref="D12:H13"/>
    <mergeCell ref="D3:H3"/>
    <mergeCell ref="D14:H16"/>
    <mergeCell ref="D24:H28"/>
  </mergeCells>
  <hyperlinks>
    <hyperlink ref="B17" location="'Assignment 2'!A1" display="homepage" xr:uid="{00000000-0004-0000-0300-000000000000}"/>
  </hyperlink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4" tint="0.79998168889431442"/>
  </sheetPr>
  <dimension ref="B1:N28"/>
  <sheetViews>
    <sheetView showGridLines="0" workbookViewId="0">
      <selection activeCell="E12" sqref="E12"/>
    </sheetView>
  </sheetViews>
  <sheetFormatPr defaultRowHeight="14.4" x14ac:dyDescent="0.3"/>
  <cols>
    <col min="1" max="1" width="3.5546875" customWidth="1"/>
    <col min="2" max="2" width="58.77734375" style="1" customWidth="1"/>
    <col min="3" max="3" width="2.77734375" customWidth="1"/>
    <col min="4" max="4" width="26.77734375" customWidth="1"/>
    <col min="9" max="9" width="3.21875" customWidth="1"/>
    <col min="10" max="10" width="25.77734375" customWidth="1"/>
  </cols>
  <sheetData>
    <row r="1" spans="2:14" ht="15" thickBot="1" x14ac:dyDescent="0.35">
      <c r="D1" s="29"/>
      <c r="E1" s="29"/>
      <c r="F1" s="29"/>
      <c r="G1" s="29"/>
      <c r="H1" s="29"/>
    </row>
    <row r="2" spans="2:14" ht="25.8" x14ac:dyDescent="0.5">
      <c r="B2" s="4" t="s">
        <v>26</v>
      </c>
      <c r="D2" s="156" t="s">
        <v>15</v>
      </c>
      <c r="E2" s="157"/>
      <c r="F2" s="157"/>
      <c r="G2" s="157"/>
      <c r="H2" s="158"/>
    </row>
    <row r="3" spans="2:14" ht="15" thickBot="1" x14ac:dyDescent="0.35">
      <c r="B3" s="5"/>
      <c r="D3" s="33"/>
      <c r="E3" s="28"/>
      <c r="F3" s="28"/>
    </row>
    <row r="4" spans="2:14" x14ac:dyDescent="0.3">
      <c r="B4" s="6"/>
      <c r="D4" s="66" t="s">
        <v>28</v>
      </c>
      <c r="E4" s="57">
        <v>55</v>
      </c>
      <c r="F4" s="57" t="s">
        <v>25</v>
      </c>
      <c r="G4" s="58"/>
      <c r="H4" s="59"/>
    </row>
    <row r="5" spans="2:14" x14ac:dyDescent="0.3">
      <c r="B5" s="6"/>
      <c r="D5" s="46" t="s">
        <v>5</v>
      </c>
      <c r="E5" s="47">
        <v>100</v>
      </c>
      <c r="F5" s="47" t="s">
        <v>24</v>
      </c>
      <c r="G5" s="60"/>
      <c r="H5" s="61"/>
    </row>
    <row r="6" spans="2:14" x14ac:dyDescent="0.3">
      <c r="B6" s="6"/>
      <c r="D6" s="46" t="s">
        <v>6</v>
      </c>
      <c r="E6" s="47">
        <v>58</v>
      </c>
      <c r="F6" s="47" t="s">
        <v>25</v>
      </c>
      <c r="G6" s="60"/>
      <c r="H6" s="61"/>
    </row>
    <row r="7" spans="2:14" ht="15" thickBot="1" x14ac:dyDescent="0.35">
      <c r="B7" s="6"/>
      <c r="D7" s="29"/>
      <c r="E7" s="29"/>
      <c r="F7" s="29"/>
      <c r="G7" s="29"/>
      <c r="H7" s="29"/>
    </row>
    <row r="8" spans="2:14" s="43" customFormat="1" x14ac:dyDescent="0.3">
      <c r="B8" s="6"/>
      <c r="D8" s="45" t="s">
        <v>9</v>
      </c>
      <c r="E8" s="53">
        <v>0.95</v>
      </c>
      <c r="F8" s="54"/>
      <c r="G8" s="54"/>
      <c r="H8" s="55"/>
      <c r="J8"/>
      <c r="K8"/>
      <c r="L8"/>
      <c r="M8"/>
      <c r="N8"/>
    </row>
    <row r="9" spans="2:14" x14ac:dyDescent="0.3">
      <c r="B9" s="6"/>
      <c r="D9" s="45" t="s">
        <v>29</v>
      </c>
      <c r="E9" s="67">
        <f>E4/(SQRT(E5))</f>
        <v>5.5</v>
      </c>
      <c r="F9" s="69"/>
      <c r="G9" s="54"/>
      <c r="H9" s="55"/>
    </row>
    <row r="10" spans="2:14" x14ac:dyDescent="0.3">
      <c r="B10" s="6"/>
      <c r="D10" s="45" t="s">
        <v>30</v>
      </c>
      <c r="E10" s="68">
        <f>E5-1</f>
        <v>99</v>
      </c>
      <c r="F10" s="69"/>
      <c r="G10" s="54"/>
      <c r="H10" s="55"/>
    </row>
    <row r="11" spans="2:14" x14ac:dyDescent="0.3">
      <c r="B11" s="6"/>
      <c r="D11" s="46" t="s">
        <v>31</v>
      </c>
      <c r="E11" s="52">
        <f>_xlfn.T.INV.2T(1-E8,E10)</f>
        <v>1.9842169515864165</v>
      </c>
      <c r="F11" s="70"/>
      <c r="G11" s="47"/>
      <c r="H11" s="48"/>
    </row>
    <row r="12" spans="2:14" x14ac:dyDescent="0.3">
      <c r="B12" s="6"/>
      <c r="D12" s="46" t="s">
        <v>32</v>
      </c>
      <c r="E12" s="52">
        <f>E11*E9</f>
        <v>10.913193233725291</v>
      </c>
      <c r="F12" s="70"/>
      <c r="G12" s="47"/>
      <c r="H12" s="48"/>
    </row>
    <row r="13" spans="2:14" x14ac:dyDescent="0.3">
      <c r="B13" s="6"/>
      <c r="D13" s="46" t="s">
        <v>11</v>
      </c>
      <c r="E13" s="90">
        <f>E6+(E11*(E4/(SQRT(E5))))</f>
        <v>68.913193233725295</v>
      </c>
      <c r="F13" s="70"/>
      <c r="G13" s="47"/>
      <c r="H13" s="48"/>
    </row>
    <row r="14" spans="2:14" ht="15" customHeight="1" x14ac:dyDescent="0.3">
      <c r="B14" s="6"/>
      <c r="D14" s="46" t="s">
        <v>12</v>
      </c>
      <c r="E14" s="90">
        <f>E6-(E11*(E4/(SQRT(E5))))</f>
        <v>47.086806766274705</v>
      </c>
      <c r="F14" s="70"/>
      <c r="G14" s="47"/>
      <c r="H14" s="48"/>
    </row>
    <row r="15" spans="2:14" x14ac:dyDescent="0.3">
      <c r="B15" s="6"/>
      <c r="D15" s="147" t="s">
        <v>139</v>
      </c>
      <c r="E15" s="148"/>
      <c r="F15" s="148"/>
      <c r="G15" s="148"/>
      <c r="H15" s="149"/>
    </row>
    <row r="16" spans="2:14" x14ac:dyDescent="0.3">
      <c r="B16" s="7"/>
      <c r="D16" s="150"/>
      <c r="E16" s="151"/>
      <c r="F16" s="151"/>
      <c r="G16" s="151"/>
      <c r="H16" s="152"/>
    </row>
    <row r="17" spans="2:8" ht="15" customHeight="1" x14ac:dyDescent="0.3">
      <c r="B17" s="32" t="s">
        <v>3</v>
      </c>
      <c r="D17" s="147" t="s">
        <v>140</v>
      </c>
      <c r="E17" s="148"/>
      <c r="F17" s="148"/>
      <c r="G17" s="148"/>
      <c r="H17" s="149"/>
    </row>
    <row r="18" spans="2:8" x14ac:dyDescent="0.3">
      <c r="D18" s="150"/>
      <c r="E18" s="151"/>
      <c r="F18" s="151"/>
      <c r="G18" s="151"/>
      <c r="H18" s="152"/>
    </row>
    <row r="19" spans="2:8" ht="15" customHeight="1" x14ac:dyDescent="0.3">
      <c r="D19" s="150"/>
      <c r="E19" s="151"/>
      <c r="F19" s="151"/>
      <c r="G19" s="151"/>
      <c r="H19" s="152"/>
    </row>
    <row r="20" spans="2:8" ht="15" customHeight="1" x14ac:dyDescent="0.3">
      <c r="D20" s="159" t="s">
        <v>141</v>
      </c>
      <c r="E20" s="160"/>
      <c r="F20" s="160"/>
      <c r="G20" s="160"/>
      <c r="H20" s="161"/>
    </row>
    <row r="25" spans="2:8" ht="15" customHeight="1" x14ac:dyDescent="0.3"/>
    <row r="26" spans="2:8" ht="15" customHeight="1" x14ac:dyDescent="0.3"/>
    <row r="27" spans="2:8" ht="15" customHeight="1" x14ac:dyDescent="0.3"/>
    <row r="28" spans="2:8" ht="15" customHeight="1" x14ac:dyDescent="0.3"/>
  </sheetData>
  <mergeCells count="4">
    <mergeCell ref="D2:H2"/>
    <mergeCell ref="D15:H16"/>
    <mergeCell ref="D17:H19"/>
    <mergeCell ref="D20:H20"/>
  </mergeCells>
  <hyperlinks>
    <hyperlink ref="B17" location="'Assignment 2'!A1" display="homepage" xr:uid="{00000000-0004-0000-0400-000000000000}"/>
  </hyperlink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4" tint="0.79998168889431442"/>
  </sheetPr>
  <dimension ref="A1:N27"/>
  <sheetViews>
    <sheetView showGridLines="0" tabSelected="1" topLeftCell="A10" workbookViewId="0">
      <selection activeCell="L19" sqref="L19"/>
    </sheetView>
  </sheetViews>
  <sheetFormatPr defaultRowHeight="14.4" x14ac:dyDescent="0.3"/>
  <cols>
    <col min="1" max="1" width="3.5546875" customWidth="1"/>
    <col min="2" max="2" width="58.77734375" style="1" customWidth="1"/>
    <col min="3" max="3" width="2.77734375" customWidth="1"/>
    <col min="4" max="4" width="29.21875" customWidth="1"/>
    <col min="5" max="5" width="9.5546875" customWidth="1"/>
    <col min="8" max="8" width="15.21875" customWidth="1"/>
    <col min="9" max="9" width="3.21875" customWidth="1"/>
    <col min="10" max="10" width="25.77734375" customWidth="1"/>
  </cols>
  <sheetData>
    <row r="1" spans="2:14" ht="15" thickBot="1" x14ac:dyDescent="0.35">
      <c r="D1" s="29"/>
      <c r="E1" s="29"/>
      <c r="F1" s="29"/>
      <c r="G1" s="29"/>
      <c r="H1" s="29"/>
    </row>
    <row r="2" spans="2:14" ht="25.8" x14ac:dyDescent="0.5">
      <c r="B2" s="4" t="s">
        <v>67</v>
      </c>
      <c r="D2" s="156" t="s">
        <v>15</v>
      </c>
      <c r="E2" s="157"/>
      <c r="F2" s="157"/>
      <c r="G2" s="157"/>
      <c r="H2" s="158"/>
    </row>
    <row r="3" spans="2:14" ht="15" thickBot="1" x14ac:dyDescent="0.35">
      <c r="B3" s="5"/>
    </row>
    <row r="4" spans="2:14" x14ac:dyDescent="0.3">
      <c r="B4" s="6"/>
      <c r="D4" s="181" t="s">
        <v>53</v>
      </c>
      <c r="E4" s="182"/>
      <c r="F4" s="182"/>
      <c r="G4" s="182"/>
      <c r="H4" s="183"/>
    </row>
    <row r="5" spans="2:14" x14ac:dyDescent="0.3">
      <c r="B5" s="6"/>
      <c r="D5" s="74" t="s">
        <v>143</v>
      </c>
      <c r="E5" s="113">
        <v>7500</v>
      </c>
      <c r="F5" s="77" t="s">
        <v>54</v>
      </c>
      <c r="G5" s="75"/>
      <c r="H5" s="76"/>
    </row>
    <row r="6" spans="2:14" x14ac:dyDescent="0.3">
      <c r="B6" s="6"/>
      <c r="D6" s="46" t="s">
        <v>39</v>
      </c>
      <c r="E6" s="47">
        <v>0.05</v>
      </c>
      <c r="F6" s="47"/>
      <c r="G6" s="60"/>
      <c r="H6" s="61"/>
    </row>
    <row r="7" spans="2:14" x14ac:dyDescent="0.3">
      <c r="B7" s="6"/>
      <c r="D7" s="46" t="s">
        <v>37</v>
      </c>
      <c r="E7" s="47">
        <v>1200</v>
      </c>
      <c r="F7" s="47" t="s">
        <v>17</v>
      </c>
      <c r="G7" s="60"/>
      <c r="H7" s="61"/>
    </row>
    <row r="8" spans="2:14" s="43" customFormat="1" x14ac:dyDescent="0.3">
      <c r="B8" s="6"/>
      <c r="D8" s="45" t="s">
        <v>5</v>
      </c>
      <c r="E8" s="68">
        <v>64</v>
      </c>
      <c r="F8" s="54" t="s">
        <v>38</v>
      </c>
      <c r="G8" s="54"/>
      <c r="H8" s="55"/>
      <c r="J8"/>
      <c r="K8"/>
      <c r="L8"/>
      <c r="M8"/>
      <c r="N8"/>
    </row>
    <row r="9" spans="2:14" x14ac:dyDescent="0.3">
      <c r="B9" s="6"/>
      <c r="D9" s="45" t="s">
        <v>6</v>
      </c>
      <c r="E9" s="68">
        <v>7250</v>
      </c>
      <c r="F9" s="54" t="s">
        <v>17</v>
      </c>
      <c r="G9" s="54"/>
      <c r="H9" s="55"/>
    </row>
    <row r="10" spans="2:14" ht="15" thickBot="1" x14ac:dyDescent="0.35">
      <c r="B10" s="6"/>
      <c r="D10" s="71"/>
      <c r="E10" s="72"/>
      <c r="F10" s="72"/>
      <c r="G10" s="72"/>
      <c r="H10" s="72"/>
    </row>
    <row r="11" spans="2:14" x14ac:dyDescent="0.3">
      <c r="B11" s="6"/>
      <c r="D11" s="184" t="s">
        <v>52</v>
      </c>
      <c r="E11" s="185"/>
      <c r="F11" s="185"/>
      <c r="G11" s="185"/>
      <c r="H11" s="186"/>
    </row>
    <row r="12" spans="2:14" x14ac:dyDescent="0.3">
      <c r="B12" s="6"/>
      <c r="D12" s="46" t="s">
        <v>29</v>
      </c>
      <c r="E12" s="68">
        <f>E7/SQRT(E8)</f>
        <v>150</v>
      </c>
      <c r="F12" s="47"/>
      <c r="G12" s="47"/>
      <c r="H12" s="48"/>
    </row>
    <row r="13" spans="2:14" x14ac:dyDescent="0.3">
      <c r="B13" s="6"/>
      <c r="D13" s="46" t="s">
        <v>134</v>
      </c>
      <c r="E13" s="114">
        <f>(E9-E5)/E12</f>
        <v>-1.6666666666666667</v>
      </c>
      <c r="F13" s="47"/>
      <c r="G13" s="47"/>
      <c r="H13" s="48"/>
    </row>
    <row r="14" spans="2:14" ht="15" customHeight="1" thickBot="1" x14ac:dyDescent="0.35">
      <c r="B14" s="6"/>
      <c r="D14" s="72"/>
      <c r="E14" s="72"/>
      <c r="F14" s="72"/>
      <c r="G14" s="72"/>
      <c r="H14" s="72"/>
    </row>
    <row r="15" spans="2:14" ht="15" customHeight="1" x14ac:dyDescent="0.3">
      <c r="B15" s="6"/>
      <c r="D15" s="184" t="s">
        <v>48</v>
      </c>
      <c r="E15" s="185"/>
      <c r="F15" s="185"/>
      <c r="G15" s="185"/>
      <c r="H15" s="186"/>
    </row>
    <row r="16" spans="2:14" x14ac:dyDescent="0.3">
      <c r="B16" s="6"/>
      <c r="D16" s="46" t="s">
        <v>49</v>
      </c>
      <c r="E16" s="47">
        <f>_xlfn.NORM.S.INV(E6/2)</f>
        <v>-1.9599639845400538</v>
      </c>
      <c r="F16" s="47"/>
      <c r="G16" s="47"/>
      <c r="H16" s="48"/>
    </row>
    <row r="17" spans="1:8" ht="15" customHeight="1" x14ac:dyDescent="0.3">
      <c r="B17" s="6"/>
      <c r="D17" s="46" t="s">
        <v>50</v>
      </c>
      <c r="E17" s="47">
        <f>_xlfn.NORM.S.INV(1-E6/2)</f>
        <v>1.9599639845400536</v>
      </c>
      <c r="F17" s="47"/>
      <c r="G17" s="47"/>
      <c r="H17" s="48"/>
    </row>
    <row r="18" spans="1:8" x14ac:dyDescent="0.3">
      <c r="B18" s="6"/>
      <c r="D18" s="46" t="s">
        <v>51</v>
      </c>
      <c r="E18" s="47">
        <f>2*(1-_xlfn.NORM.S.DIST(ABS(E13),TRUE))</f>
        <v>9.5580704545629391E-2</v>
      </c>
      <c r="F18" s="47"/>
      <c r="G18" s="47"/>
      <c r="H18" s="48"/>
    </row>
    <row r="19" spans="1:8" ht="31.5" customHeight="1" x14ac:dyDescent="0.3">
      <c r="B19" s="7"/>
      <c r="D19" s="73" t="str">
        <f>IF(E18&lt;E6,"Reject the null hypothesis","Do not reject the null hypothesis")</f>
        <v>Do not reject the null hypothesis</v>
      </c>
      <c r="E19" s="190"/>
      <c r="F19" s="190"/>
      <c r="G19" s="190"/>
      <c r="H19" s="191"/>
    </row>
    <row r="20" spans="1:8" s="27" customFormat="1" x14ac:dyDescent="0.3">
      <c r="A20"/>
      <c r="B20" s="32" t="s">
        <v>3</v>
      </c>
      <c r="D20" s="25" t="s">
        <v>12</v>
      </c>
      <c r="E20" s="79">
        <f>E9-(E17*(E7/SQRT(E8)))</f>
        <v>6956.0054023189923</v>
      </c>
      <c r="F20" s="44"/>
      <c r="G20" s="44"/>
      <c r="H20" s="26"/>
    </row>
    <row r="21" spans="1:8" x14ac:dyDescent="0.3">
      <c r="D21" s="25" t="s">
        <v>11</v>
      </c>
      <c r="E21" s="79">
        <f>E9+(E17*(E7/SQRT(E8)))</f>
        <v>7543.9945976810077</v>
      </c>
      <c r="F21" s="44"/>
      <c r="G21" s="44"/>
      <c r="H21" s="26"/>
    </row>
    <row r="22" spans="1:8" ht="44.25" customHeight="1" x14ac:dyDescent="0.3">
      <c r="C22" s="174" t="s">
        <v>66</v>
      </c>
      <c r="D22" s="187" t="s">
        <v>145</v>
      </c>
      <c r="E22" s="188"/>
      <c r="F22" s="188"/>
      <c r="G22" s="188"/>
      <c r="H22" s="189"/>
    </row>
    <row r="23" spans="1:8" ht="46.5" customHeight="1" x14ac:dyDescent="0.3">
      <c r="C23" s="175"/>
      <c r="D23" s="171" t="s">
        <v>144</v>
      </c>
      <c r="E23" s="172"/>
      <c r="F23" s="172"/>
      <c r="G23" s="172"/>
      <c r="H23" s="173"/>
    </row>
    <row r="24" spans="1:8" ht="46.5" customHeight="1" x14ac:dyDescent="0.3">
      <c r="C24" s="176"/>
      <c r="D24" s="119" t="s">
        <v>148</v>
      </c>
      <c r="E24" s="118"/>
      <c r="F24" s="118"/>
      <c r="G24" s="118"/>
      <c r="H24" s="111"/>
    </row>
    <row r="25" spans="1:8" ht="28.8" x14ac:dyDescent="0.3">
      <c r="C25" s="175"/>
      <c r="D25" s="115" t="s">
        <v>146</v>
      </c>
      <c r="E25" s="116"/>
      <c r="F25" s="116"/>
      <c r="G25" s="116"/>
      <c r="H25" s="117"/>
    </row>
    <row r="26" spans="1:8" ht="60" customHeight="1" x14ac:dyDescent="0.3">
      <c r="C26" s="177"/>
      <c r="D26" s="171" t="s">
        <v>147</v>
      </c>
      <c r="E26" s="172"/>
      <c r="F26" s="172"/>
      <c r="G26" s="172"/>
      <c r="H26" s="173"/>
    </row>
    <row r="27" spans="1:8" ht="47.25" customHeight="1" x14ac:dyDescent="0.3">
      <c r="D27" s="178" t="s">
        <v>149</v>
      </c>
      <c r="E27" s="179"/>
      <c r="F27" s="179"/>
      <c r="G27" s="179"/>
      <c r="H27" s="180"/>
    </row>
  </sheetData>
  <mergeCells count="10">
    <mergeCell ref="D26:H26"/>
    <mergeCell ref="C22:C26"/>
    <mergeCell ref="D27:H27"/>
    <mergeCell ref="D2:H2"/>
    <mergeCell ref="D4:H4"/>
    <mergeCell ref="D11:H11"/>
    <mergeCell ref="D15:H15"/>
    <mergeCell ref="D22:H22"/>
    <mergeCell ref="D23:H23"/>
    <mergeCell ref="E19:H19"/>
  </mergeCells>
  <hyperlinks>
    <hyperlink ref="B20" location="'Assignment 2'!A1" display="homepage" xr:uid="{00000000-0004-0000-0500-000000000000}"/>
  </hyperlink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4" tint="0.79998168889431442"/>
  </sheetPr>
  <dimension ref="A1:N26"/>
  <sheetViews>
    <sheetView showGridLines="0" topLeftCell="B6" workbookViewId="0">
      <selection activeCell="E4" sqref="E4"/>
    </sheetView>
  </sheetViews>
  <sheetFormatPr defaultRowHeight="14.4" x14ac:dyDescent="0.3"/>
  <cols>
    <col min="1" max="1" width="3.5546875" customWidth="1"/>
    <col min="2" max="2" width="58.77734375" style="1" customWidth="1"/>
    <col min="3" max="3" width="2.77734375" customWidth="1"/>
    <col min="4" max="4" width="30.5546875" bestFit="1" customWidth="1"/>
    <col min="5" max="5" width="18" customWidth="1"/>
    <col min="9" max="9" width="3.77734375" customWidth="1"/>
    <col min="10" max="10" width="25.77734375" customWidth="1"/>
  </cols>
  <sheetData>
    <row r="1" spans="1:14" ht="15" thickBot="1" x14ac:dyDescent="0.35">
      <c r="D1" s="29"/>
      <c r="E1" s="29"/>
      <c r="F1" s="29"/>
      <c r="G1" s="29"/>
      <c r="H1" s="29"/>
    </row>
    <row r="2" spans="1:14" ht="26.4" thickBot="1" x14ac:dyDescent="0.55000000000000004">
      <c r="B2" s="4" t="s">
        <v>68</v>
      </c>
      <c r="D2" s="156" t="s">
        <v>15</v>
      </c>
      <c r="E2" s="157"/>
      <c r="F2" s="157"/>
      <c r="G2" s="157"/>
      <c r="H2" s="158"/>
    </row>
    <row r="3" spans="1:14" x14ac:dyDescent="0.3">
      <c r="B3" s="5"/>
      <c r="D3" s="181" t="s">
        <v>86</v>
      </c>
      <c r="E3" s="182"/>
      <c r="F3" s="182"/>
      <c r="G3" s="182"/>
      <c r="H3" s="183"/>
    </row>
    <row r="4" spans="1:14" x14ac:dyDescent="0.3">
      <c r="B4" s="6"/>
      <c r="D4" s="74" t="s">
        <v>46</v>
      </c>
      <c r="E4" s="94">
        <v>0</v>
      </c>
      <c r="F4" s="77"/>
      <c r="G4" s="75"/>
      <c r="H4" s="76"/>
    </row>
    <row r="5" spans="1:14" x14ac:dyDescent="0.3">
      <c r="B5" s="6"/>
      <c r="D5" s="46" t="s">
        <v>39</v>
      </c>
      <c r="E5" s="47">
        <v>0.05</v>
      </c>
      <c r="F5" s="47"/>
      <c r="G5" s="60"/>
      <c r="H5" s="61"/>
    </row>
    <row r="6" spans="1:14" x14ac:dyDescent="0.3">
      <c r="B6" s="6"/>
      <c r="D6" s="45" t="s">
        <v>5</v>
      </c>
      <c r="E6" s="47">
        <v>100</v>
      </c>
      <c r="F6" s="47"/>
      <c r="G6" s="60"/>
      <c r="H6" s="61"/>
    </row>
    <row r="7" spans="1:14" x14ac:dyDescent="0.3">
      <c r="B7" s="6"/>
      <c r="D7" s="45" t="s">
        <v>6</v>
      </c>
      <c r="E7" s="112">
        <f>STEEL!D4</f>
        <v>-2.3000000000000006E-4</v>
      </c>
      <c r="F7" s="54"/>
      <c r="G7" s="54"/>
      <c r="H7" s="55"/>
    </row>
    <row r="8" spans="1:14" s="43" customFormat="1" x14ac:dyDescent="0.3">
      <c r="A8"/>
      <c r="B8" s="6"/>
      <c r="D8" s="45" t="s">
        <v>28</v>
      </c>
      <c r="E8" s="112">
        <f>STEEL!D8</f>
        <v>1.695835660038609E-3</v>
      </c>
      <c r="F8" s="54"/>
      <c r="G8" s="54"/>
      <c r="H8" s="55"/>
      <c r="J8"/>
      <c r="K8"/>
      <c r="L8"/>
      <c r="M8"/>
      <c r="N8"/>
    </row>
    <row r="9" spans="1:14" ht="15" thickBot="1" x14ac:dyDescent="0.35">
      <c r="B9" s="6"/>
      <c r="D9" s="71"/>
      <c r="E9" s="72"/>
      <c r="F9" s="72"/>
      <c r="G9" s="72"/>
      <c r="H9" s="72"/>
    </row>
    <row r="10" spans="1:14" x14ac:dyDescent="0.3">
      <c r="B10" s="6"/>
      <c r="D10" s="184" t="s">
        <v>52</v>
      </c>
      <c r="E10" s="185"/>
      <c r="F10" s="185"/>
      <c r="G10" s="185"/>
      <c r="H10" s="186"/>
    </row>
    <row r="11" spans="1:14" x14ac:dyDescent="0.3">
      <c r="B11" s="6"/>
      <c r="D11" s="46" t="s">
        <v>29</v>
      </c>
      <c r="E11" s="52">
        <f>E8/SQRT(E6)</f>
        <v>1.6958356600386089E-4</v>
      </c>
      <c r="F11" s="47"/>
      <c r="G11" s="47"/>
      <c r="H11" s="48"/>
    </row>
    <row r="12" spans="1:14" x14ac:dyDescent="0.3">
      <c r="B12" s="6"/>
      <c r="D12" s="46" t="s">
        <v>30</v>
      </c>
      <c r="E12" s="68">
        <f>E6-1</f>
        <v>99</v>
      </c>
      <c r="F12" s="47"/>
      <c r="G12" s="47"/>
      <c r="H12" s="48"/>
    </row>
    <row r="13" spans="1:14" x14ac:dyDescent="0.3">
      <c r="B13" s="6"/>
      <c r="D13" s="46" t="s">
        <v>131</v>
      </c>
      <c r="E13" s="52">
        <f>(E7-E4)/E11</f>
        <v>-1.3562634954542923</v>
      </c>
      <c r="F13" s="47"/>
      <c r="G13" s="47"/>
      <c r="H13" s="48"/>
    </row>
    <row r="14" spans="1:14" ht="15" customHeight="1" thickBot="1" x14ac:dyDescent="0.35">
      <c r="B14" s="6"/>
      <c r="D14" s="72"/>
      <c r="E14" s="72"/>
      <c r="F14" s="72"/>
      <c r="G14" s="72"/>
      <c r="H14" s="72"/>
    </row>
    <row r="15" spans="1:14" ht="15" customHeight="1" x14ac:dyDescent="0.3">
      <c r="B15" s="6"/>
      <c r="D15" s="184" t="s">
        <v>48</v>
      </c>
      <c r="E15" s="185"/>
      <c r="F15" s="185"/>
      <c r="G15" s="185"/>
      <c r="H15" s="186"/>
    </row>
    <row r="16" spans="1:14" x14ac:dyDescent="0.3">
      <c r="B16" s="6"/>
      <c r="D16" s="46" t="s">
        <v>49</v>
      </c>
      <c r="E16" s="52">
        <f>-_xlfn.T.INV.2T(E5,E12)</f>
        <v>-1.9842169515864165</v>
      </c>
      <c r="F16" s="47"/>
      <c r="G16" s="47"/>
      <c r="H16" s="48"/>
    </row>
    <row r="17" spans="1:9" ht="15" customHeight="1" x14ac:dyDescent="0.3">
      <c r="B17" s="6"/>
      <c r="D17" s="46" t="s">
        <v>50</v>
      </c>
      <c r="E17" s="52">
        <f>_xlfn.T.INV.2T(E5,E12)</f>
        <v>1.9842169515864165</v>
      </c>
      <c r="F17" s="47"/>
      <c r="G17" s="47"/>
      <c r="H17" s="48"/>
    </row>
    <row r="18" spans="1:9" x14ac:dyDescent="0.3">
      <c r="B18" s="7"/>
      <c r="D18" s="46" t="s">
        <v>51</v>
      </c>
      <c r="E18" s="52">
        <f>_xlfn.T.DIST.2T(ABS(E13),E12)</f>
        <v>0.17810051823449119</v>
      </c>
      <c r="F18" s="47"/>
      <c r="G18" s="47"/>
      <c r="H18" s="48"/>
    </row>
    <row r="19" spans="1:9" ht="31.5" customHeight="1" x14ac:dyDescent="0.3">
      <c r="A19" s="27"/>
      <c r="B19" s="32" t="s">
        <v>3</v>
      </c>
      <c r="D19" s="73" t="str">
        <f>IF(E18&lt;E5,"Reject the null hypothesis","Do not reject the null hypothesis")</f>
        <v>Do not reject the null hypothesis</v>
      </c>
      <c r="E19" s="192" t="s">
        <v>163</v>
      </c>
      <c r="F19" s="190"/>
      <c r="G19" s="190"/>
      <c r="H19" s="191"/>
      <c r="I19" s="43"/>
    </row>
    <row r="20" spans="1:9" s="27" customFormat="1" x14ac:dyDescent="0.3">
      <c r="A20"/>
      <c r="B20" s="1"/>
      <c r="D20" s="25" t="s">
        <v>12</v>
      </c>
      <c r="E20" s="93">
        <f>E7-(E17*(E8/SQRT(E6)))</f>
        <v>-5.664905863753348E-4</v>
      </c>
      <c r="F20" s="44"/>
      <c r="G20" s="44"/>
      <c r="H20" s="26"/>
    </row>
    <row r="21" spans="1:9" x14ac:dyDescent="0.3">
      <c r="D21" s="25" t="s">
        <v>11</v>
      </c>
      <c r="E21" s="93">
        <f>E7+(E17*(E8/SQRT(E6)))</f>
        <v>1.0649058637533467E-4</v>
      </c>
      <c r="F21" s="44"/>
      <c r="G21" s="44"/>
      <c r="H21" s="26"/>
    </row>
    <row r="22" spans="1:9" ht="30" customHeight="1" x14ac:dyDescent="0.3">
      <c r="D22" s="187" t="s">
        <v>153</v>
      </c>
      <c r="E22" s="188"/>
      <c r="F22" s="188"/>
      <c r="G22" s="188"/>
      <c r="H22" s="189"/>
    </row>
    <row r="23" spans="1:9" ht="44.25" customHeight="1" x14ac:dyDescent="0.3">
      <c r="D23" s="171" t="s">
        <v>155</v>
      </c>
      <c r="E23" s="172"/>
      <c r="F23" s="172"/>
      <c r="G23" s="172"/>
      <c r="H23" s="173"/>
    </row>
    <row r="24" spans="1:9" x14ac:dyDescent="0.3">
      <c r="D24" s="171" t="s">
        <v>152</v>
      </c>
      <c r="E24" s="172"/>
      <c r="F24" s="172"/>
      <c r="G24" s="172"/>
      <c r="H24" s="173"/>
    </row>
    <row r="25" spans="1:9" ht="72.75" customHeight="1" x14ac:dyDescent="0.3">
      <c r="D25" s="171" t="s">
        <v>154</v>
      </c>
      <c r="E25" s="172"/>
      <c r="F25" s="172"/>
      <c r="G25" s="172"/>
      <c r="H25" s="173"/>
    </row>
    <row r="26" spans="1:9" ht="15" customHeight="1" x14ac:dyDescent="0.3"/>
  </sheetData>
  <mergeCells count="9">
    <mergeCell ref="D23:H23"/>
    <mergeCell ref="D24:H24"/>
    <mergeCell ref="D25:H25"/>
    <mergeCell ref="D2:H2"/>
    <mergeCell ref="D3:H3"/>
    <mergeCell ref="D10:H10"/>
    <mergeCell ref="D15:H15"/>
    <mergeCell ref="E19:H19"/>
    <mergeCell ref="D22:H22"/>
  </mergeCells>
  <hyperlinks>
    <hyperlink ref="B19" location="'Assignment 2'!A1" display="homepage" xr:uid="{00000000-0004-0000-0600-000000000000}"/>
  </hyperlink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4" tint="0.79998168889431442"/>
  </sheetPr>
  <dimension ref="B1:H19"/>
  <sheetViews>
    <sheetView showGridLines="0" showRowColHeaders="0" workbookViewId="0">
      <selection activeCell="B18" sqref="B18"/>
    </sheetView>
  </sheetViews>
  <sheetFormatPr defaultRowHeight="14.4" x14ac:dyDescent="0.3"/>
  <cols>
    <col min="1" max="1" width="3.5546875" customWidth="1"/>
    <col min="2" max="2" width="59.77734375" customWidth="1"/>
    <col min="3" max="3" width="2.44140625" customWidth="1"/>
    <col min="4" max="4" width="60.21875" customWidth="1"/>
  </cols>
  <sheetData>
    <row r="1" spans="2:8" x14ac:dyDescent="0.3">
      <c r="B1" s="1"/>
    </row>
    <row r="2" spans="2:8" ht="25.8" x14ac:dyDescent="0.5">
      <c r="B2" s="98" t="s">
        <v>99</v>
      </c>
      <c r="E2" s="96"/>
      <c r="F2" s="96"/>
      <c r="G2" s="96"/>
      <c r="H2" s="96"/>
    </row>
    <row r="3" spans="2:8" x14ac:dyDescent="0.3">
      <c r="B3" s="102"/>
    </row>
    <row r="4" spans="2:8" ht="17.25" customHeight="1" x14ac:dyDescent="0.3">
      <c r="B4" s="95"/>
    </row>
    <row r="5" spans="2:8" ht="17.25" customHeight="1" x14ac:dyDescent="0.3">
      <c r="B5" s="32" t="s">
        <v>3</v>
      </c>
    </row>
    <row r="6" spans="2:8" ht="17.25" customHeight="1" x14ac:dyDescent="0.3">
      <c r="B6" s="31"/>
    </row>
    <row r="7" spans="2:8" ht="25.8" x14ac:dyDescent="0.5">
      <c r="B7" s="97" t="s">
        <v>0</v>
      </c>
    </row>
    <row r="8" spans="2:8" ht="17.25" customHeight="1" x14ac:dyDescent="0.3">
      <c r="B8" s="193" t="s">
        <v>164</v>
      </c>
    </row>
    <row r="9" spans="2:8" ht="17.25" customHeight="1" x14ac:dyDescent="0.3">
      <c r="B9" s="194"/>
    </row>
    <row r="10" spans="2:8" ht="17.25" customHeight="1" x14ac:dyDescent="0.3">
      <c r="B10" s="194"/>
    </row>
    <row r="11" spans="2:8" ht="17.25" customHeight="1" x14ac:dyDescent="0.3">
      <c r="B11" s="194"/>
    </row>
    <row r="12" spans="2:8" ht="17.25" customHeight="1" x14ac:dyDescent="0.3">
      <c r="B12" s="194"/>
    </row>
    <row r="13" spans="2:8" ht="17.25" customHeight="1" x14ac:dyDescent="0.3">
      <c r="B13" s="194"/>
    </row>
    <row r="14" spans="2:8" ht="17.25" customHeight="1" x14ac:dyDescent="0.3">
      <c r="B14" s="195"/>
    </row>
    <row r="15" spans="2:8" ht="17.25" customHeight="1" x14ac:dyDescent="0.3">
      <c r="B15" s="31"/>
    </row>
    <row r="16" spans="2:8" s="1" customFormat="1" ht="17.25" customHeight="1" x14ac:dyDescent="0.3">
      <c r="B16" s="31"/>
      <c r="C16"/>
      <c r="D16"/>
      <c r="E16"/>
      <c r="F16"/>
      <c r="G16"/>
      <c r="H16"/>
    </row>
    <row r="17" spans="2:8" s="1" customFormat="1" ht="17.25" customHeight="1" x14ac:dyDescent="0.3">
      <c r="B17" s="31"/>
      <c r="C17"/>
      <c r="D17"/>
      <c r="E17"/>
      <c r="F17"/>
      <c r="G17"/>
      <c r="H17"/>
    </row>
    <row r="18" spans="2:8" s="1" customFormat="1" ht="17.25" customHeight="1" x14ac:dyDescent="0.3">
      <c r="B18" s="31"/>
      <c r="C18"/>
      <c r="D18"/>
      <c r="E18"/>
      <c r="F18"/>
      <c r="G18"/>
      <c r="H18"/>
    </row>
    <row r="19" spans="2:8" s="1" customFormat="1" ht="17.25" customHeight="1" x14ac:dyDescent="0.3">
      <c r="B19"/>
      <c r="C19"/>
      <c r="D19"/>
      <c r="E19"/>
      <c r="F19"/>
      <c r="G19"/>
      <c r="H19"/>
    </row>
  </sheetData>
  <mergeCells count="1">
    <mergeCell ref="B8:B14"/>
  </mergeCells>
  <hyperlinks>
    <hyperlink ref="B5" location="'Assignment 2'!A1" display="homepage" xr:uid="{00000000-0004-0000-0700-000000000000}"/>
  </hyperlink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79998168889431442"/>
  </sheetPr>
  <dimension ref="B1:N25"/>
  <sheetViews>
    <sheetView showGridLines="0" topLeftCell="C1" workbookViewId="0">
      <selection activeCell="E17" sqref="E17"/>
    </sheetView>
  </sheetViews>
  <sheetFormatPr defaultRowHeight="14.4" x14ac:dyDescent="0.3"/>
  <cols>
    <col min="1" max="1" width="3.5546875" customWidth="1"/>
    <col min="2" max="2" width="58.77734375" style="1" customWidth="1"/>
    <col min="3" max="3" width="2.77734375" customWidth="1"/>
    <col min="4" max="4" width="30.5546875" bestFit="1" customWidth="1"/>
    <col min="5" max="5" width="18" customWidth="1"/>
    <col min="9" max="9" width="2.77734375" customWidth="1"/>
    <col min="10" max="10" width="25.77734375" customWidth="1"/>
  </cols>
  <sheetData>
    <row r="1" spans="2:14" ht="15" thickBot="1" x14ac:dyDescent="0.35">
      <c r="D1" s="29"/>
      <c r="E1" s="29"/>
      <c r="F1" s="29"/>
      <c r="G1" s="29"/>
      <c r="H1" s="29"/>
    </row>
    <row r="2" spans="2:14" ht="26.4" thickBot="1" x14ac:dyDescent="0.55000000000000004">
      <c r="B2" s="4" t="s">
        <v>119</v>
      </c>
      <c r="D2" s="156" t="s">
        <v>15</v>
      </c>
      <c r="E2" s="157"/>
      <c r="F2" s="157"/>
      <c r="G2" s="157"/>
      <c r="H2" s="158"/>
    </row>
    <row r="3" spans="2:14" x14ac:dyDescent="0.3">
      <c r="B3" s="5"/>
      <c r="D3" s="181" t="s">
        <v>133</v>
      </c>
      <c r="E3" s="182"/>
      <c r="F3" s="182"/>
      <c r="G3" s="182"/>
      <c r="H3" s="183"/>
    </row>
    <row r="4" spans="2:14" x14ac:dyDescent="0.3">
      <c r="B4" s="6"/>
      <c r="D4" s="74" t="s">
        <v>118</v>
      </c>
      <c r="E4">
        <v>4</v>
      </c>
      <c r="F4" s="77" t="s">
        <v>117</v>
      </c>
      <c r="G4" s="75"/>
      <c r="H4" s="76"/>
    </row>
    <row r="5" spans="2:14" x14ac:dyDescent="0.3">
      <c r="B5" s="6"/>
      <c r="D5" s="46" t="s">
        <v>109</v>
      </c>
      <c r="E5" s="47">
        <v>0.05</v>
      </c>
      <c r="F5" s="100"/>
      <c r="G5" s="60"/>
      <c r="H5" s="61"/>
    </row>
    <row r="6" spans="2:14" x14ac:dyDescent="0.3">
      <c r="B6" s="6"/>
      <c r="D6" s="45" t="s">
        <v>110</v>
      </c>
      <c r="E6" s="47">
        <v>100</v>
      </c>
      <c r="F6" s="100" t="s">
        <v>116</v>
      </c>
      <c r="G6" s="60"/>
      <c r="H6" s="61"/>
    </row>
    <row r="7" spans="2:14" x14ac:dyDescent="0.3">
      <c r="B7" s="6"/>
      <c r="D7" s="45" t="s">
        <v>112</v>
      </c>
      <c r="E7" s="90">
        <v>3.25</v>
      </c>
      <c r="F7" s="101" t="s">
        <v>117</v>
      </c>
      <c r="G7" s="54"/>
      <c r="H7" s="55"/>
    </row>
    <row r="8" spans="2:14" s="43" customFormat="1" x14ac:dyDescent="0.3">
      <c r="B8" s="99"/>
      <c r="D8" s="45" t="s">
        <v>28</v>
      </c>
      <c r="E8" s="67">
        <v>2.7</v>
      </c>
      <c r="F8" s="101" t="s">
        <v>117</v>
      </c>
      <c r="G8" s="54"/>
      <c r="H8" s="55"/>
      <c r="J8"/>
      <c r="K8"/>
      <c r="L8"/>
      <c r="M8"/>
      <c r="N8"/>
    </row>
    <row r="9" spans="2:14" ht="15" thickBot="1" x14ac:dyDescent="0.35">
      <c r="B9" s="6"/>
      <c r="D9" s="71"/>
      <c r="E9" s="72"/>
      <c r="F9" s="72"/>
      <c r="G9" s="72"/>
      <c r="H9" s="72"/>
    </row>
    <row r="10" spans="2:14" x14ac:dyDescent="0.3">
      <c r="B10" s="6"/>
      <c r="D10" s="184" t="s">
        <v>52</v>
      </c>
      <c r="E10" s="185"/>
      <c r="F10" s="185"/>
      <c r="G10" s="185"/>
      <c r="H10" s="186"/>
    </row>
    <row r="11" spans="2:14" x14ac:dyDescent="0.3">
      <c r="B11" s="6"/>
      <c r="D11" s="46" t="s">
        <v>29</v>
      </c>
      <c r="E11" s="52">
        <f>E8/SQRT(E6)</f>
        <v>0.27</v>
      </c>
      <c r="F11" s="100"/>
      <c r="G11" s="47"/>
      <c r="H11" s="48"/>
    </row>
    <row r="12" spans="2:14" x14ac:dyDescent="0.3">
      <c r="B12" s="6"/>
      <c r="D12" s="46" t="s">
        <v>30</v>
      </c>
      <c r="E12" s="68">
        <f>E6-1</f>
        <v>99</v>
      </c>
      <c r="F12" s="100"/>
      <c r="G12" s="47"/>
      <c r="H12" s="48"/>
    </row>
    <row r="13" spans="2:14" x14ac:dyDescent="0.3">
      <c r="B13" s="6"/>
      <c r="D13" s="46" t="s">
        <v>132</v>
      </c>
      <c r="E13" s="52">
        <f>(E7-E4)/E11</f>
        <v>-2.7777777777777777</v>
      </c>
      <c r="F13" s="100"/>
      <c r="G13" s="47"/>
      <c r="H13" s="48"/>
    </row>
    <row r="14" spans="2:14" ht="15" customHeight="1" thickBot="1" x14ac:dyDescent="0.35">
      <c r="B14" s="6"/>
      <c r="D14" s="72"/>
      <c r="E14" s="72"/>
      <c r="F14" s="72"/>
      <c r="G14" s="72"/>
      <c r="H14" s="72"/>
    </row>
    <row r="15" spans="2:14" ht="15" customHeight="1" x14ac:dyDescent="0.3">
      <c r="B15" s="6"/>
      <c r="D15" s="184" t="s">
        <v>165</v>
      </c>
      <c r="E15" s="185"/>
      <c r="F15" s="185"/>
      <c r="G15" s="185"/>
      <c r="H15" s="186"/>
    </row>
    <row r="16" spans="2:14" x14ac:dyDescent="0.3">
      <c r="B16" s="6"/>
      <c r="D16" s="46" t="s">
        <v>49</v>
      </c>
      <c r="E16" s="52">
        <f>-_xlfn.T.INV.2T(2*E5,E12)</f>
        <v>-1.6603911560169928</v>
      </c>
      <c r="F16" s="100"/>
      <c r="G16" s="47"/>
      <c r="H16" s="48"/>
    </row>
    <row r="17" spans="2:8" ht="15" customHeight="1" x14ac:dyDescent="0.3">
      <c r="B17" s="7"/>
      <c r="D17" s="46" t="s">
        <v>159</v>
      </c>
      <c r="E17" s="52">
        <f>_xlfn.T.DIST.2T(ABS(E13),E12)</f>
        <v>6.5480968982556094E-3</v>
      </c>
      <c r="F17" s="100"/>
      <c r="G17" s="47"/>
      <c r="H17" s="48"/>
    </row>
    <row r="18" spans="2:8" ht="35.25" customHeight="1" x14ac:dyDescent="0.3">
      <c r="B18" s="32" t="s">
        <v>3</v>
      </c>
      <c r="D18" s="73" t="str">
        <f>IF(E17&lt;E5,"Reject the null hypothesis","Do not reject the null hypothesis")</f>
        <v>Reject the null hypothesis</v>
      </c>
      <c r="E18" s="196"/>
      <c r="F18" s="196"/>
      <c r="G18" s="196"/>
      <c r="H18" s="197"/>
    </row>
    <row r="19" spans="2:8" s="27" customFormat="1" ht="120" customHeight="1" x14ac:dyDescent="0.3">
      <c r="B19" s="1"/>
      <c r="D19" s="171" t="s">
        <v>158</v>
      </c>
      <c r="E19" s="172"/>
      <c r="F19" s="172"/>
      <c r="G19" s="172"/>
      <c r="H19" s="173"/>
    </row>
    <row r="20" spans="2:8" ht="75" customHeight="1" x14ac:dyDescent="0.3">
      <c r="D20" s="171" t="s">
        <v>160</v>
      </c>
      <c r="E20" s="172"/>
      <c r="F20" s="172"/>
      <c r="G20" s="172"/>
      <c r="H20" s="173"/>
    </row>
    <row r="21" spans="2:8" ht="50.25" customHeight="1" x14ac:dyDescent="0.3">
      <c r="D21" s="171" t="s">
        <v>162</v>
      </c>
      <c r="E21" s="172"/>
      <c r="F21" s="172"/>
      <c r="G21" s="172"/>
      <c r="H21" s="173"/>
    </row>
    <row r="22" spans="2:8" ht="38.25" customHeight="1" x14ac:dyDescent="0.3">
      <c r="D22" s="171" t="s">
        <v>161</v>
      </c>
      <c r="E22" s="172"/>
      <c r="F22" s="172"/>
      <c r="G22" s="172"/>
      <c r="H22" s="173"/>
    </row>
    <row r="23" spans="2:8" ht="47.25" customHeight="1" x14ac:dyDescent="0.3"/>
    <row r="25" spans="2:8" ht="15" customHeight="1" x14ac:dyDescent="0.3"/>
  </sheetData>
  <mergeCells count="9">
    <mergeCell ref="D22:H22"/>
    <mergeCell ref="D2:H2"/>
    <mergeCell ref="D3:H3"/>
    <mergeCell ref="D10:H10"/>
    <mergeCell ref="D15:H15"/>
    <mergeCell ref="D21:H21"/>
    <mergeCell ref="E18:H18"/>
    <mergeCell ref="D19:H19"/>
    <mergeCell ref="D20:H20"/>
  </mergeCells>
  <hyperlinks>
    <hyperlink ref="B18" location="'Assignment 2'!A1" display="homepage" xr:uid="{00000000-0004-0000-0800-000000000000}"/>
  </hyperlink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Template</vt:lpstr>
      <vt:lpstr>Assignment 2</vt:lpstr>
      <vt:lpstr>Important Formulas</vt:lpstr>
      <vt:lpstr>1) 8.9</vt:lpstr>
      <vt:lpstr>2) 8.15</vt:lpstr>
      <vt:lpstr>3) 9.15</vt:lpstr>
      <vt:lpstr>4) 9.33</vt:lpstr>
      <vt:lpstr>5) 9.62</vt:lpstr>
      <vt:lpstr>6) 9.51</vt:lpstr>
      <vt:lpstr>STEEL</vt:lpstr>
      <vt:lpstr>Ex 8.10</vt:lpstr>
      <vt:lpstr>Ex 8.16</vt:lpstr>
      <vt:lpstr>Ex 9.14</vt:lpstr>
      <vt:lpstr>EX 9.34</vt:lpstr>
      <vt:lpstr>EX 9.50</vt:lpstr>
      <vt:lpstr>TEABAGS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Cook, Morgan</dc:creator>
  <cp:lastModifiedBy>Natnael kebede</cp:lastModifiedBy>
  <dcterms:created xsi:type="dcterms:W3CDTF">2018-09-19T02:26:04Z</dcterms:created>
  <dcterms:modified xsi:type="dcterms:W3CDTF">2019-08-05T18:49:13Z</dcterms:modified>
</cp:coreProperties>
</file>